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HTHA\2020\6. TUYỂN SINH VB2\Tuyển sinh đợt 2-K32B\"/>
    </mc:Choice>
  </mc:AlternateContent>
  <xr:revisionPtr revIDLastSave="0" documentId="13_ncr:1_{F9F5EAC1-CB97-4CA5-8E24-7612D4ABA8BF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Ketoan" sheetId="1" r:id="rId1"/>
    <sheet name="NNA" sheetId="2" r:id="rId2"/>
    <sheet name="QTKD" sheetId="4" r:id="rId3"/>
    <sheet name="TCDN" sheetId="3" r:id="rId4"/>
  </sheets>
  <definedNames>
    <definedName name="_xlnm.Print_Area" localSheetId="0">Ketoan!$A$6:$BB$47</definedName>
    <definedName name="_xlnm.Print_Area" localSheetId="1">NNA!$A$1:$BO$25</definedName>
    <definedName name="_xlnm.Print_Area" localSheetId="2">QTKD!$A$1:$BI$41</definedName>
    <definedName name="_xlnm.Print_Area" localSheetId="3">TCDN!$A$1:$BF$30</definedName>
    <definedName name="_xlnm.Print_Titles" localSheetId="0">Ketoan!$4:$5</definedName>
    <definedName name="_xlnm.Print_Titles" localSheetId="2">QTKD!$4:$5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4" l="1"/>
  <c r="BI9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G29" i="4"/>
  <c r="BH29" i="4"/>
  <c r="BI29" i="4" s="1"/>
  <c r="BG30" i="4"/>
  <c r="BH30" i="4"/>
  <c r="BI30" i="4" s="1"/>
  <c r="BG31" i="4"/>
  <c r="BH31" i="4"/>
  <c r="BI31" i="4" s="1"/>
  <c r="BG32" i="4"/>
  <c r="BH32" i="4"/>
  <c r="BI32" i="4"/>
  <c r="BI25" i="4"/>
  <c r="BI26" i="4"/>
  <c r="BI27" i="4"/>
  <c r="BI28" i="4"/>
  <c r="BI33" i="4"/>
  <c r="BG7" i="4"/>
  <c r="BH7" i="4"/>
  <c r="BI7" i="4"/>
  <c r="BG8" i="4"/>
  <c r="BH8" i="4"/>
  <c r="BG9" i="4"/>
  <c r="BH9" i="4"/>
  <c r="BE30" i="3"/>
  <c r="BE18" i="3"/>
  <c r="BE19" i="3"/>
  <c r="BF19" i="3"/>
  <c r="BG19" i="3" s="1"/>
  <c r="BE20" i="3"/>
  <c r="BF20" i="3"/>
  <c r="BG20" i="3" s="1"/>
  <c r="BE21" i="3"/>
  <c r="BF21" i="3"/>
  <c r="BG21" i="3" s="1"/>
  <c r="BE22" i="3"/>
  <c r="BF22" i="3"/>
  <c r="BG22" i="3" s="1"/>
  <c r="BE23" i="3"/>
  <c r="BF23" i="3"/>
  <c r="BG23" i="3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41" i="4"/>
  <c r="G41" i="4"/>
  <c r="H41" i="4"/>
  <c r="I41" i="4"/>
  <c r="J41" i="4"/>
  <c r="K41" i="4"/>
  <c r="L41" i="4"/>
  <c r="N41" i="4"/>
  <c r="P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F41" i="4"/>
  <c r="E41" i="4"/>
  <c r="BC31" i="4" l="1"/>
  <c r="BC41" i="4" s="1"/>
  <c r="BD31" i="4"/>
  <c r="BC18" i="3"/>
  <c r="BD18" i="3"/>
  <c r="Q30" i="4"/>
  <c r="Q41" i="4" s="1"/>
  <c r="O30" i="4"/>
  <c r="O41" i="4" s="1"/>
  <c r="BB9" i="4"/>
  <c r="BC9" i="4"/>
  <c r="BD9" i="4" s="1"/>
  <c r="BB7" i="4"/>
  <c r="BC7" i="4"/>
  <c r="BD7" i="4" s="1"/>
  <c r="BF18" i="3" l="1"/>
  <c r="BG18" i="3" s="1"/>
  <c r="BE31" i="4"/>
  <c r="BE41" i="4" s="1"/>
  <c r="BD41" i="4"/>
  <c r="BF8" i="3"/>
  <c r="BF9" i="3"/>
  <c r="BF10" i="3"/>
  <c r="BF11" i="3"/>
  <c r="BF12" i="3"/>
  <c r="BF13" i="3"/>
  <c r="BF14" i="3"/>
  <c r="BF15" i="3"/>
  <c r="BF16" i="3"/>
  <c r="BF17" i="3"/>
  <c r="BF24" i="3"/>
  <c r="BF25" i="3"/>
  <c r="BF26" i="3"/>
  <c r="BF27" i="3"/>
  <c r="BF28" i="3"/>
  <c r="BF29" i="3"/>
  <c r="BF7" i="3"/>
  <c r="BH40" i="4"/>
  <c r="BH39" i="4"/>
  <c r="BH38" i="4"/>
  <c r="BH37" i="4"/>
  <c r="BH36" i="4"/>
  <c r="BH35" i="4"/>
  <c r="BH33" i="4"/>
  <c r="BH28" i="4"/>
  <c r="BH26" i="4"/>
  <c r="BH25" i="4"/>
  <c r="BH24" i="4"/>
  <c r="BH23" i="4"/>
  <c r="BH21" i="4"/>
  <c r="BH20" i="4"/>
  <c r="BH18" i="4"/>
  <c r="BH17" i="4"/>
  <c r="BH16" i="4"/>
  <c r="BH15" i="4"/>
  <c r="BH14" i="4"/>
  <c r="BH13" i="4"/>
  <c r="BH12" i="4"/>
  <c r="BH11" i="4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7" i="2"/>
  <c r="BG29" i="3" l="1"/>
  <c r="BG13" i="3"/>
  <c r="BG11" i="3"/>
  <c r="BG7" i="3"/>
  <c r="BG8" i="3"/>
  <c r="BG9" i="3"/>
  <c r="BG10" i="3"/>
  <c r="BG12" i="3"/>
  <c r="BG14" i="3"/>
  <c r="BG15" i="3"/>
  <c r="BG16" i="3"/>
  <c r="BG17" i="3"/>
  <c r="BG24" i="3"/>
  <c r="BG25" i="3"/>
  <c r="BG26" i="3"/>
  <c r="BG27" i="3"/>
  <c r="BG28" i="3"/>
  <c r="BE8" i="3"/>
  <c r="BE9" i="3"/>
  <c r="BE10" i="3"/>
  <c r="BE11" i="3"/>
  <c r="BE12" i="3"/>
  <c r="BE13" i="3"/>
  <c r="BE14" i="3"/>
  <c r="BE15" i="3"/>
  <c r="BE16" i="3"/>
  <c r="BE17" i="3"/>
  <c r="BE24" i="3"/>
  <c r="BE25" i="3"/>
  <c r="BE26" i="3"/>
  <c r="BE27" i="3"/>
  <c r="BE28" i="3"/>
  <c r="BE29" i="3"/>
  <c r="BE7" i="3"/>
  <c r="E30" i="3"/>
  <c r="F30" i="3"/>
  <c r="G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H30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BR24" i="2"/>
  <c r="BP24" i="2"/>
  <c r="BR23" i="2"/>
  <c r="BP23" i="2"/>
  <c r="BR22" i="2"/>
  <c r="BP22" i="2"/>
  <c r="BR21" i="2"/>
  <c r="BP21" i="2"/>
  <c r="BR20" i="2"/>
  <c r="BP20" i="2"/>
  <c r="BR19" i="2"/>
  <c r="BP19" i="2"/>
  <c r="BR18" i="2"/>
  <c r="BP18" i="2"/>
  <c r="BR17" i="2"/>
  <c r="BP17" i="2"/>
  <c r="BR16" i="2"/>
  <c r="BP16" i="2"/>
  <c r="BR15" i="2"/>
  <c r="BP15" i="2"/>
  <c r="BR14" i="2"/>
  <c r="BP14" i="2"/>
  <c r="BR13" i="2"/>
  <c r="BP13" i="2"/>
  <c r="BR12" i="2"/>
  <c r="BP12" i="2"/>
  <c r="BR11" i="2"/>
  <c r="BP11" i="2"/>
  <c r="BR10" i="2"/>
  <c r="BP10" i="2"/>
  <c r="BR9" i="2"/>
  <c r="BP9" i="2"/>
  <c r="BR8" i="2"/>
  <c r="BP8" i="2"/>
  <c r="BR7" i="2"/>
  <c r="BP7" i="2"/>
  <c r="BP25" i="2" s="1"/>
  <c r="A21" i="3" l="1"/>
  <c r="A22" i="3" s="1"/>
  <c r="A23" i="3" s="1"/>
  <c r="A24" i="3" s="1"/>
  <c r="A25" i="3" s="1"/>
  <c r="A26" i="3" s="1"/>
  <c r="A27" i="3" s="1"/>
  <c r="A28" i="3" s="1"/>
  <c r="A29" i="3" s="1"/>
  <c r="A18" i="3"/>
  <c r="A19" i="3" s="1"/>
  <c r="A20" i="3" s="1"/>
  <c r="BF30" i="3"/>
  <c r="BQ25" i="2"/>
  <c r="AZ45" i="1" l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G45" i="1"/>
  <c r="F45" i="1"/>
  <c r="E45" i="1"/>
  <c r="H45" i="1"/>
  <c r="BB44" i="1"/>
  <c r="BC44" i="1" s="1"/>
  <c r="BA44" i="1"/>
  <c r="BB43" i="1"/>
  <c r="BC43" i="1" s="1"/>
  <c r="BA43" i="1"/>
  <c r="BB42" i="1"/>
  <c r="BC42" i="1" s="1"/>
  <c r="BA42" i="1"/>
  <c r="BB41" i="1"/>
  <c r="BC41" i="1" s="1"/>
  <c r="BA41" i="1"/>
  <c r="BB40" i="1"/>
  <c r="BC40" i="1" s="1"/>
  <c r="BA40" i="1"/>
  <c r="BB39" i="1"/>
  <c r="BC39" i="1" s="1"/>
  <c r="BA39" i="1"/>
  <c r="BB38" i="1"/>
  <c r="BC38" i="1" s="1"/>
  <c r="BA38" i="1"/>
  <c r="BB37" i="1"/>
  <c r="BC37" i="1" s="1"/>
  <c r="BA37" i="1"/>
  <c r="BB36" i="1"/>
  <c r="BC36" i="1" s="1"/>
  <c r="BA36" i="1"/>
  <c r="BB35" i="1"/>
  <c r="BC35" i="1" s="1"/>
  <c r="BA35" i="1"/>
  <c r="BB34" i="1"/>
  <c r="BC34" i="1" s="1"/>
  <c r="BA34" i="1"/>
  <c r="BB33" i="1"/>
  <c r="BC33" i="1" s="1"/>
  <c r="BA33" i="1"/>
  <c r="BB32" i="1"/>
  <c r="BC32" i="1" s="1"/>
  <c r="BA32" i="1"/>
  <c r="BB31" i="1"/>
  <c r="BC31" i="1" s="1"/>
  <c r="BA31" i="1"/>
  <c r="BB30" i="1"/>
  <c r="BC30" i="1" s="1"/>
  <c r="BA30" i="1"/>
  <c r="BB29" i="1"/>
  <c r="BC29" i="1" s="1"/>
  <c r="BA29" i="1"/>
  <c r="BB28" i="1"/>
  <c r="BC28" i="1" s="1"/>
  <c r="BA28" i="1"/>
  <c r="BB27" i="1"/>
  <c r="BC27" i="1" s="1"/>
  <c r="BA27" i="1"/>
  <c r="BB26" i="1"/>
  <c r="BC26" i="1" s="1"/>
  <c r="BA26" i="1"/>
  <c r="BB25" i="1"/>
  <c r="BA25" i="1"/>
  <c r="BB24" i="1"/>
  <c r="BC24" i="1" s="1"/>
  <c r="BA24" i="1"/>
  <c r="BB23" i="1"/>
  <c r="BC23" i="1" s="1"/>
  <c r="BA23" i="1"/>
  <c r="BB22" i="1"/>
  <c r="BC22" i="1" s="1"/>
  <c r="BA22" i="1"/>
  <c r="BB21" i="1"/>
  <c r="BC21" i="1" s="1"/>
  <c r="BA21" i="1"/>
  <c r="BB20" i="1"/>
  <c r="BC20" i="1" s="1"/>
  <c r="BA20" i="1"/>
  <c r="BB19" i="1"/>
  <c r="BC19" i="1" s="1"/>
  <c r="BA19" i="1"/>
  <c r="BB18" i="1"/>
  <c r="BC18" i="1" s="1"/>
  <c r="BA18" i="1"/>
  <c r="BB17" i="1"/>
  <c r="BC17" i="1" s="1"/>
  <c r="BA17" i="1"/>
  <c r="BB16" i="1"/>
  <c r="BC16" i="1" s="1"/>
  <c r="BA16" i="1"/>
  <c r="BB15" i="1"/>
  <c r="BC15" i="1" s="1"/>
  <c r="BA15" i="1"/>
  <c r="BB14" i="1"/>
  <c r="BC14" i="1" s="1"/>
  <c r="BA14" i="1"/>
  <c r="BB13" i="1"/>
  <c r="BC13" i="1" s="1"/>
  <c r="BA13" i="1"/>
  <c r="BB12" i="1"/>
  <c r="BC12" i="1" s="1"/>
  <c r="BA12" i="1"/>
  <c r="BB11" i="1"/>
  <c r="BC11" i="1" s="1"/>
  <c r="BA11" i="1"/>
  <c r="BB10" i="1"/>
  <c r="BC10" i="1" s="1"/>
  <c r="BA10" i="1"/>
  <c r="BB9" i="1"/>
  <c r="BC9" i="1" s="1"/>
  <c r="BA9" i="1"/>
  <c r="BB8" i="1"/>
  <c r="BC8" i="1" s="1"/>
  <c r="BA8" i="1"/>
  <c r="BB7" i="1"/>
  <c r="BA7" i="1"/>
  <c r="BA45" i="1" l="1"/>
  <c r="BC7" i="1"/>
  <c r="BB45" i="1"/>
  <c r="BC25" i="1"/>
  <c r="BI40" i="4"/>
  <c r="BI37" i="4"/>
  <c r="BI36" i="4"/>
  <c r="BI35" i="4"/>
  <c r="BG11" i="4"/>
  <c r="BG12" i="4"/>
  <c r="BG13" i="4"/>
  <c r="BG14" i="4"/>
  <c r="BG15" i="4"/>
  <c r="BG16" i="4"/>
  <c r="BG17" i="4"/>
  <c r="BG18" i="4"/>
  <c r="BG19" i="4"/>
  <c r="BG20" i="4"/>
  <c r="BG21" i="4"/>
  <c r="BG23" i="4"/>
  <c r="BG24" i="4"/>
  <c r="BG25" i="4"/>
  <c r="BG26" i="4"/>
  <c r="BG28" i="4"/>
  <c r="BG33" i="4"/>
  <c r="BG35" i="4"/>
  <c r="BG36" i="4"/>
  <c r="BG37" i="4"/>
  <c r="BG38" i="4"/>
  <c r="BG39" i="4"/>
  <c r="BG40" i="4"/>
  <c r="BI38" i="4"/>
  <c r="BI39" i="4"/>
  <c r="M34" i="4" l="1"/>
  <c r="R27" i="4"/>
  <c r="R41" i="4" s="1"/>
  <c r="BH27" i="4" l="1"/>
  <c r="BG27" i="4"/>
  <c r="BH34" i="4"/>
  <c r="BI34" i="4" s="1"/>
  <c r="BG34" i="4"/>
  <c r="M22" i="4"/>
  <c r="BH22" i="4" l="1"/>
  <c r="BG22" i="4"/>
  <c r="M10" i="4"/>
  <c r="M41" i="4" s="1"/>
  <c r="BH10" i="4" l="1"/>
  <c r="BH41" i="4" s="1"/>
  <c r="BG10" i="4"/>
  <c r="BG41" i="4" s="1"/>
</calcChain>
</file>

<file path=xl/sharedStrings.xml><?xml version="1.0" encoding="utf-8"?>
<sst xmlns="http://schemas.openxmlformats.org/spreadsheetml/2006/main" count="492" uniqueCount="351">
  <si>
    <t xml:space="preserve">Tư tưởng Hồ Chí Minh
</t>
  </si>
  <si>
    <t xml:space="preserve">Toán cho các nhà kinh tế 
</t>
  </si>
  <si>
    <t xml:space="preserve">Pháp luật đại cương
</t>
  </si>
  <si>
    <t xml:space="preserve">Kinh tế vi mô 1
</t>
  </si>
  <si>
    <t xml:space="preserve">Kinh tế vĩ mô 1
</t>
  </si>
  <si>
    <t xml:space="preserve">Quản trị kinh doanh 1
</t>
  </si>
  <si>
    <t xml:space="preserve">Kinh tế lượng 1
</t>
  </si>
  <si>
    <t xml:space="preserve">Thống kê trong kinh tế và kinh doanh
</t>
  </si>
  <si>
    <t xml:space="preserve">Nguyên lý kế toán
</t>
  </si>
  <si>
    <t xml:space="preserve">Kế toán tài chính 1
</t>
  </si>
  <si>
    <t xml:space="preserve">Kế toán quản trị 1
</t>
  </si>
  <si>
    <t xml:space="preserve">Kế toán công
</t>
  </si>
  <si>
    <t xml:space="preserve">Kế toán quốc tế
</t>
  </si>
  <si>
    <t xml:space="preserve">Kế toán quản trị 2
</t>
  </si>
  <si>
    <t xml:space="preserve">Kế toán tài chính 2
</t>
  </si>
  <si>
    <t xml:space="preserve">Kiểm toán tài chính 1
</t>
  </si>
  <si>
    <t xml:space="preserve">Phân tích báo cáo tài chính
</t>
  </si>
  <si>
    <t xml:space="preserve">Phân tích kinh doanh
</t>
  </si>
  <si>
    <t xml:space="preserve">Kế toán công ty
</t>
  </si>
  <si>
    <t xml:space="preserve">Hệ thống thông tin kế toán
</t>
  </si>
  <si>
    <t xml:space="preserve">Kế toán tài chính 3
</t>
  </si>
  <si>
    <t xml:space="preserve">Kiểm toán căn bản
</t>
  </si>
  <si>
    <t xml:space="preserve">Lịch sử kinh tế
</t>
  </si>
  <si>
    <t xml:space="preserve">Đề án môn học - Kế toán
</t>
  </si>
  <si>
    <t xml:space="preserve">Thẩm định dự án đầu tư
</t>
  </si>
  <si>
    <t xml:space="preserve">Kế toán dự án đầu tư
</t>
  </si>
  <si>
    <t xml:space="preserve">Pháp luật kinh doanh
</t>
  </si>
  <si>
    <t xml:space="preserve">Marketing căn bản
</t>
  </si>
  <si>
    <t xml:space="preserve">Tiếng Anh ngành kế toán
</t>
  </si>
  <si>
    <t xml:space="preserve">Tài chính quốc tế
</t>
  </si>
  <si>
    <t xml:space="preserve">Thanh toán quốc tế
</t>
  </si>
  <si>
    <t xml:space="preserve">Kế toán ngân hàng
</t>
  </si>
  <si>
    <t xml:space="preserve">Quản trị chiến lược
</t>
  </si>
  <si>
    <t xml:space="preserve">Quản trị tài chính
</t>
  </si>
  <si>
    <t xml:space="preserve">Tài chính công
</t>
  </si>
  <si>
    <t xml:space="preserve">Quản trị nhân lực
</t>
  </si>
  <si>
    <t xml:space="preserve">Ngân hàng thương mại
 </t>
  </si>
  <si>
    <t xml:space="preserve">Kiểm soát quản lý
</t>
  </si>
  <si>
    <t xml:space="preserve">Thị trường chứng khoán
</t>
  </si>
  <si>
    <t>HỌC PHẦN</t>
  </si>
  <si>
    <t>SỐ TÍN CHỈ</t>
  </si>
  <si>
    <t xml:space="preserve">Đại cương văn hóa Việt nam
</t>
  </si>
  <si>
    <t xml:space="preserve">Dẫn luận ngôn ngữ
</t>
  </si>
  <si>
    <t xml:space="preserve">Quản lý học 
</t>
  </si>
  <si>
    <t xml:space="preserve">Quản trị kinh doanh 
</t>
  </si>
  <si>
    <t xml:space="preserve">Ngữ âm - âm vị học
</t>
  </si>
  <si>
    <t xml:space="preserve">Ngữ pháp Tiếng Anh ứng dụng
</t>
  </si>
  <si>
    <t xml:space="preserve">Từ vựng học
</t>
  </si>
  <si>
    <t xml:space="preserve">Tiếng Việt cơ sở 1
</t>
  </si>
  <si>
    <t xml:space="preserve">Lý thuyết tài chính tiền tệ 
</t>
  </si>
  <si>
    <t xml:space="preserve">Ngữ âm thực hành
</t>
  </si>
  <si>
    <t xml:space="preserve">Tiếng Anh - Kỹ năng Nghe 1
</t>
  </si>
  <si>
    <t xml:space="preserve">Tiếng Anh - Kỹ năng Nghe 2
</t>
  </si>
  <si>
    <t xml:space="preserve">Tiếng Anh - Kỹ năng Nghe 3
 </t>
  </si>
  <si>
    <t xml:space="preserve">Tiếng Anh - Kỹ năng Nói 1
</t>
  </si>
  <si>
    <t xml:space="preserve">Tiếng Anh - Kỹ năng Nói 2
 </t>
  </si>
  <si>
    <t xml:space="preserve">Tiếng Anh - Kỹ năng Nói 3
</t>
  </si>
  <si>
    <t xml:space="preserve">Tiếng Anh - Kỹ năng Đọc 1
</t>
  </si>
  <si>
    <t xml:space="preserve">Tiếng Anh - Kỹ năng Đọc 2 
</t>
  </si>
  <si>
    <t xml:space="preserve">Tiếng Anh - Kỹ năng Đọc 3 
</t>
  </si>
  <si>
    <t xml:space="preserve">Tiếng Anh - Kỹ năng Viết 1
</t>
  </si>
  <si>
    <t xml:space="preserve">Tiếng Anh - Kỹ năng Viết 2 
</t>
  </si>
  <si>
    <t xml:space="preserve">Tiếng Anh - Kỹ năng Viết 3 
</t>
  </si>
  <si>
    <t xml:space="preserve">Thực hành tổng hợp - Tiếng Anh kinh tế và kinh doanh 1
</t>
  </si>
  <si>
    <t xml:space="preserve">Thực hành tổng hợp 2 - Tiếng Anh kinh tế và kinh doanh 2
</t>
  </si>
  <si>
    <t xml:space="preserve">Thực hành tổng hợp - Tiếng Anh kinh tế và kinh doanh 3
</t>
  </si>
  <si>
    <t xml:space="preserve">Thực hành Biên dịch 1
</t>
  </si>
  <si>
    <t xml:space="preserve">Thực hành Phiên dịch 1
</t>
  </si>
  <si>
    <t xml:space="preserve">Thực hành Biên dịch 2
</t>
  </si>
  <si>
    <t xml:space="preserve">Thực hành Phiên dịch 2
</t>
  </si>
  <si>
    <t xml:space="preserve">Văn hóa các nước nói tiếng Anh
</t>
  </si>
  <si>
    <t xml:space="preserve">Tiếng Anh - Kỹ năng Nói 4
</t>
  </si>
  <si>
    <t xml:space="preserve">Tiếng Anh - Kỹ năng Nghe 4
</t>
  </si>
  <si>
    <t xml:space="preserve">Giao thoa văn hoá
</t>
  </si>
  <si>
    <t xml:space="preserve">Lịch sử Văn minh thế giới
</t>
  </si>
  <si>
    <t xml:space="preserve">Chuyên đề Tài chính - Ngân hàng - E
</t>
  </si>
  <si>
    <t xml:space="preserve">Chuyên đề Kinh doanh Quốc tế-E
</t>
  </si>
  <si>
    <t xml:space="preserve">Tiếng Anh - Kỹ năng Đọc 4 
</t>
  </si>
  <si>
    <t xml:space="preserve">Tiếng Anh - Kỹ năng Viết 4 
</t>
  </si>
  <si>
    <t xml:space="preserve">Chuyên đề Giao tiếp Kinh doanh - E
 </t>
  </si>
  <si>
    <t xml:space="preserve">Marketing căn bản - E
</t>
  </si>
  <si>
    <t xml:space="preserve">Thực hành Phiên dịch 3
</t>
  </si>
  <si>
    <t xml:space="preserve">Thực hành Biên dịch 3
</t>
  </si>
  <si>
    <t xml:space="preserve">Phương pháp nghiên cứu trong lĩnh vực KT - XH                                   </t>
  </si>
  <si>
    <t>Tiếng Anh 1</t>
  </si>
  <si>
    <t>Tiếng Anh 2</t>
  </si>
  <si>
    <t>Tiếng Anh 3</t>
  </si>
  <si>
    <t>Ngoại ngữ 2.1 (Pháp/Trung)</t>
  </si>
  <si>
    <t>Ngoại ngữ 2.2 (Pháp/Trung)</t>
  </si>
  <si>
    <t>Ngoại ngữ 2.3 (Pháp/Trung)</t>
  </si>
  <si>
    <t xml:space="preserve">Tư tưởng Hồ Chí Minh 
</t>
  </si>
  <si>
    <t xml:space="preserve">Toán cho các nhà kinh tế
</t>
  </si>
  <si>
    <t xml:space="preserve">Kinh tế vĩ mô 1 
</t>
  </si>
  <si>
    <t xml:space="preserve">Quản trị kinh doanh 1 
</t>
  </si>
  <si>
    <t xml:space="preserve">Lý thuyết xác suất và thống kê toán
</t>
  </si>
  <si>
    <t xml:space="preserve">Quản lý học 1
</t>
  </si>
  <si>
    <t xml:space="preserve">Lý thuyết tài chính tiền tệ 1
</t>
  </si>
  <si>
    <t xml:space="preserve">Nguyên lý kế toán 
</t>
  </si>
  <si>
    <t xml:space="preserve">Ngân hàng thương mại 1 
</t>
  </si>
  <si>
    <t xml:space="preserve">Tài chính công 1
</t>
  </si>
  <si>
    <t xml:space="preserve">Tài chính doanh nghiệp 1 
</t>
  </si>
  <si>
    <t xml:space="preserve">Tài chính quốc tế 1
</t>
  </si>
  <si>
    <t xml:space="preserve">Thị trường chứng khoán 1 
</t>
  </si>
  <si>
    <t xml:space="preserve">Lý thuyết tài chính tiền tệ 2
</t>
  </si>
  <si>
    <t xml:space="preserve">Ngân hàng thương mại 2
</t>
  </si>
  <si>
    <t xml:space="preserve">Tài chính doanh nghiệp 2
</t>
  </si>
  <si>
    <t xml:space="preserve">Phân tích và đầu tư chứng khoán
</t>
  </si>
  <si>
    <t xml:space="preserve">Quản lý thuế
</t>
  </si>
  <si>
    <t xml:space="preserve">Tiếng Anh ngành Tài chính Ngân hàng
</t>
  </si>
  <si>
    <t xml:space="preserve">Đề án Lý thuyết tài chính tiền tệ
</t>
  </si>
  <si>
    <t xml:space="preserve">Tài chính quốc tế 2
</t>
  </si>
  <si>
    <t xml:space="preserve">Tài chính công 2
</t>
  </si>
  <si>
    <t xml:space="preserve">Thị trường chứng khoán 2
</t>
  </si>
  <si>
    <t xml:space="preserve">Ngân hàng trung ương
</t>
  </si>
  <si>
    <t xml:space="preserve">Thẩm định tài chính dự án
</t>
  </si>
  <si>
    <t xml:space="preserve">Quản trị rủi ro
</t>
  </si>
  <si>
    <t xml:space="preserve">Tài chính công ty đa quốc gia
</t>
  </si>
  <si>
    <t xml:space="preserve">Quản lý tài sản công
</t>
  </si>
  <si>
    <t xml:space="preserve">Thuế
</t>
  </si>
  <si>
    <t xml:space="preserve">Kiểm toán căn bản 
</t>
  </si>
  <si>
    <t xml:space="preserve">Quản lý dòng tiền
</t>
  </si>
  <si>
    <t xml:space="preserve">Các khoản đầu tư thay thế
</t>
  </si>
  <si>
    <t xml:space="preserve">Chuyên đề tự chọn Tài chính doanh nghiệp
</t>
  </si>
  <si>
    <t xml:space="preserve">Chứng khoán phái sinh
</t>
  </si>
  <si>
    <t xml:space="preserve">Phân tích tài chính
</t>
  </si>
  <si>
    <t xml:space="preserve">Thị trường chứng khoán nợ
</t>
  </si>
  <si>
    <t xml:space="preserve">Kinh doanh quốc tế 
</t>
  </si>
  <si>
    <t xml:space="preserve">Kỹ năng quản trị
</t>
  </si>
  <si>
    <t xml:space="preserve">Pháp luật đại cương 
</t>
  </si>
  <si>
    <t xml:space="preserve">Lý thuyết xác suất và thống kê toán 
</t>
  </si>
  <si>
    <t xml:space="preserve">Kinh doanh quốc tế
</t>
  </si>
  <si>
    <t xml:space="preserve">Đạo đức kinh doanh
</t>
  </si>
  <si>
    <t xml:space="preserve">Quản trị quá trình kinh doanh
</t>
  </si>
  <si>
    <t xml:space="preserve">Quản trị chiến lược 1
</t>
  </si>
  <si>
    <t xml:space="preserve">Quản trị tác nghiệp 1
</t>
  </si>
  <si>
    <t xml:space="preserve">Quản trị kinh doanh 2
</t>
  </si>
  <si>
    <t xml:space="preserve">Quản trị Marketing
</t>
  </si>
  <si>
    <t xml:space="preserve">Quản trị chất lượng
</t>
  </si>
  <si>
    <t xml:space="preserve">Khởi sự kinh doanh
</t>
  </si>
  <si>
    <t xml:space="preserve">Quản trị chiến lược 2
</t>
  </si>
  <si>
    <t xml:space="preserve">Quản trị hậu cần
</t>
  </si>
  <si>
    <t xml:space="preserve">Quản trị đa văn hóa
</t>
  </si>
  <si>
    <t xml:space="preserve">Quản trị chi phí kinh doanh
</t>
  </si>
  <si>
    <t xml:space="preserve">Quản trị doanh nghiệp 
</t>
  </si>
  <si>
    <t xml:space="preserve">Quản trị chuỗi cung ứng
</t>
  </si>
  <si>
    <t xml:space="preserve">Quản trị văn phòng
 </t>
  </si>
  <si>
    <t xml:space="preserve">Lập kế hoạch khởi nghiệp
   </t>
  </si>
  <si>
    <t xml:space="preserve">Chiến lược và chính sách kinh doanh bền vững
</t>
  </si>
  <si>
    <t xml:space="preserve">Ra quyết định kinh doanh
</t>
  </si>
  <si>
    <t xml:space="preserve">Kiểm soát 
</t>
  </si>
  <si>
    <t xml:space="preserve">Văn hóa doanh nghiệp
</t>
  </si>
  <si>
    <t xml:space="preserve">Giao tiếp kinh doanh
</t>
  </si>
  <si>
    <t xml:space="preserve">Quản trị chất lượng dịch vụ
</t>
  </si>
  <si>
    <t xml:space="preserve">Quản trị năng suất
</t>
  </si>
  <si>
    <t xml:space="preserve">Quản trị công ty
</t>
  </si>
  <si>
    <t xml:space="preserve">Nghiên cứu kinh doanh
</t>
  </si>
  <si>
    <t xml:space="preserve">Quản trị điều hành dự án
</t>
  </si>
  <si>
    <t xml:space="preserve">Quản trị tác nghiệp 2
</t>
  </si>
  <si>
    <t xml:space="preserve">Tạo lập doanh nghiệp khởi nghiệp
</t>
  </si>
  <si>
    <t xml:space="preserve">Tái lập doanh nghiệp
</t>
  </si>
  <si>
    <t xml:space="preserve">Phương pháp tối ưu trong kinh doanh
</t>
  </si>
  <si>
    <t xml:space="preserve">Thay đổi và phát triển doanh nghiệp
</t>
  </si>
  <si>
    <t xml:space="preserve">Đổi mới và sáng tạo
</t>
  </si>
  <si>
    <t xml:space="preserve">Tiếng Anh ngành Quản trị kinh doanh
</t>
  </si>
  <si>
    <t xml:space="preserve">Tiêu chuẩn hóa
</t>
  </si>
  <si>
    <t xml:space="preserve">Thống kê chất lượng
</t>
  </si>
  <si>
    <t xml:space="preserve">Quản trị nhân lực
 </t>
  </si>
  <si>
    <t>Triết học Mác Lênin</t>
  </si>
  <si>
    <t>KTCT Mác Lênin</t>
  </si>
  <si>
    <t>Chủ nghĩa XHKH</t>
  </si>
  <si>
    <t>Lịch sử Đảng CSVN</t>
  </si>
  <si>
    <t>Thuế</t>
  </si>
  <si>
    <t>Kế toán tài chính</t>
  </si>
  <si>
    <t>Quản trị chiến lược</t>
  </si>
  <si>
    <t>Kiểm toán tài chính</t>
  </si>
  <si>
    <t>Họ</t>
  </si>
  <si>
    <t>tên</t>
  </si>
  <si>
    <t xml:space="preserve">HÀ THỊ VÂN </t>
  </si>
  <si>
    <t>ANH</t>
  </si>
  <si>
    <t xml:space="preserve">LA THỊ MINH </t>
  </si>
  <si>
    <t xml:space="preserve">LÝ NGỌC </t>
  </si>
  <si>
    <t xml:space="preserve">NGÔ THỊ KIỀU </t>
  </si>
  <si>
    <t xml:space="preserve">NGUYỄN HOÀNG PHƯƠNG </t>
  </si>
  <si>
    <t xml:space="preserve">NGUYỄN QUỲNH </t>
  </si>
  <si>
    <t xml:space="preserve">NGUYỄN TRẦN SƠN </t>
  </si>
  <si>
    <t xml:space="preserve">PHẠM HOÀNG </t>
  </si>
  <si>
    <t xml:space="preserve">VŨ THỊ NHẬT </t>
  </si>
  <si>
    <t xml:space="preserve">NGUYỄN HỮU </t>
  </si>
  <si>
    <t>ĐẠI</t>
  </si>
  <si>
    <t xml:space="preserve">TRẦN THỊ HƯƠNG </t>
  </si>
  <si>
    <t>GIANG</t>
  </si>
  <si>
    <t xml:space="preserve">ĐOÀN THỊ </t>
  </si>
  <si>
    <t>HẰNG</t>
  </si>
  <si>
    <t xml:space="preserve">LÊ THỊ THÚY </t>
  </si>
  <si>
    <t xml:space="preserve">LỖ THỊ </t>
  </si>
  <si>
    <t xml:space="preserve">TRẦN THỊ </t>
  </si>
  <si>
    <t xml:space="preserve">LÊ HOÀNG THU </t>
  </si>
  <si>
    <t>HƯƠNG</t>
  </si>
  <si>
    <t xml:space="preserve">NGUYỄN KHÁNH </t>
  </si>
  <si>
    <t>HUYỀN</t>
  </si>
  <si>
    <t xml:space="preserve">NGUYỄN THANH </t>
  </si>
  <si>
    <t xml:space="preserve">TRẦN THỊ THU </t>
  </si>
  <si>
    <t xml:space="preserve">NGUYỄN THỊ </t>
  </si>
  <si>
    <t>LAN</t>
  </si>
  <si>
    <t xml:space="preserve">PHẠM THỊ </t>
  </si>
  <si>
    <t>LIÊN</t>
  </si>
  <si>
    <t xml:space="preserve">ĐẬU THỊ MỸ </t>
  </si>
  <si>
    <t>LINH</t>
  </si>
  <si>
    <t xml:space="preserve">LÊ DIỆU </t>
  </si>
  <si>
    <t xml:space="preserve">NGUYỄN THÙY </t>
  </si>
  <si>
    <t xml:space="preserve">PHAN THỊ HUYỀN </t>
  </si>
  <si>
    <t xml:space="preserve">HOÀNG THỊ THÙY </t>
  </si>
  <si>
    <t>LY</t>
  </si>
  <si>
    <t>MAI</t>
  </si>
  <si>
    <t>MINH</t>
  </si>
  <si>
    <t xml:space="preserve">LƯU THỊ </t>
  </si>
  <si>
    <t>PHƯƠNG</t>
  </si>
  <si>
    <t xml:space="preserve">NGUYỄN THỊ ÁNH </t>
  </si>
  <si>
    <t>QUỲNH</t>
  </si>
  <si>
    <t xml:space="preserve">VŨ ĐỨC </t>
  </si>
  <si>
    <t>THÀNH</t>
  </si>
  <si>
    <t>TRẦN THỊ MINH</t>
  </si>
  <si>
    <t>THƯ</t>
  </si>
  <si>
    <t xml:space="preserve">VŨ THU </t>
  </si>
  <si>
    <t>TRANG</t>
  </si>
  <si>
    <t xml:space="preserve">NGUYỄN DOÃN </t>
  </si>
  <si>
    <t>TRUNG</t>
  </si>
  <si>
    <t xml:space="preserve">VŨ THỊ </t>
  </si>
  <si>
    <t>YÊN</t>
  </si>
  <si>
    <t>YẾN</t>
  </si>
  <si>
    <t>TT</t>
  </si>
  <si>
    <t>Mã hs</t>
  </si>
  <si>
    <t xml:space="preserve">NGUYỄN THÁI </t>
  </si>
  <si>
    <t xml:space="preserve">TRỊNH THỊ HẢI </t>
  </si>
  <si>
    <t xml:space="preserve">VŨ HỒNG </t>
  </si>
  <si>
    <t xml:space="preserve">NGUYỄN QUỐC </t>
  </si>
  <si>
    <t>HOÀNG</t>
  </si>
  <si>
    <t xml:space="preserve">LÊ THỊ THU </t>
  </si>
  <si>
    <t>LIỄU</t>
  </si>
  <si>
    <t>NGUYỄN ĐÌNH</t>
  </si>
  <si>
    <t>LONG</t>
  </si>
  <si>
    <t xml:space="preserve">TRỊNH ĐỨC </t>
  </si>
  <si>
    <t>LƯƠNG</t>
  </si>
  <si>
    <t xml:space="preserve">NGUYỄN THÀNH </t>
  </si>
  <si>
    <t xml:space="preserve">VY THỊ HỒNG </t>
  </si>
  <si>
    <t>NHUNG</t>
  </si>
  <si>
    <t xml:space="preserve">ĐÀO THỊ </t>
  </si>
  <si>
    <t xml:space="preserve">BÙI XUÂN </t>
  </si>
  <si>
    <t>QUANG</t>
  </si>
  <si>
    <t>ĐÀM THỊ THANH</t>
  </si>
  <si>
    <t>SƠN</t>
  </si>
  <si>
    <t xml:space="preserve">TẠ PHÚC </t>
  </si>
  <si>
    <t>TÂM</t>
  </si>
  <si>
    <t>THIẾT</t>
  </si>
  <si>
    <t xml:space="preserve">LỤC THỊ </t>
  </si>
  <si>
    <t>THU</t>
  </si>
  <si>
    <t>ĐẶNG VĂN</t>
  </si>
  <si>
    <t>TIẾN</t>
  </si>
  <si>
    <t xml:space="preserve">ĐOÀN HẢI </t>
  </si>
  <si>
    <t xml:space="preserve">CHU DUY </t>
  </si>
  <si>
    <t>AN</t>
  </si>
  <si>
    <t xml:space="preserve">NGUYỄN HOÀNG </t>
  </si>
  <si>
    <t>NGUYỄN TUẤN</t>
  </si>
  <si>
    <t xml:space="preserve">PHAN THỊ THÙY </t>
  </si>
  <si>
    <t>DUNG</t>
  </si>
  <si>
    <t xml:space="preserve">LƯƠNG KHÁNH </t>
  </si>
  <si>
    <t>DUY</t>
  </si>
  <si>
    <t xml:space="preserve">NGUYỄN THỊ HƯƠNG </t>
  </si>
  <si>
    <t xml:space="preserve">TRẦN NAM </t>
  </si>
  <si>
    <t xml:space="preserve">NGUYỄN THỊ THU </t>
  </si>
  <si>
    <t>HÀ</t>
  </si>
  <si>
    <t xml:space="preserve">VŨ TRỌNG </t>
  </si>
  <si>
    <t>HẢI</t>
  </si>
  <si>
    <t xml:space="preserve">ĐINH QUANG </t>
  </si>
  <si>
    <t>HUY</t>
  </si>
  <si>
    <t xml:space="preserve">LÊ ĐÌNH </t>
  </si>
  <si>
    <t>HUỲNH</t>
  </si>
  <si>
    <t xml:space="preserve">PHẠM QUANG </t>
  </si>
  <si>
    <t xml:space="preserve">NGUYỄN THỊ HỒNG </t>
  </si>
  <si>
    <t>NGỌC</t>
  </si>
  <si>
    <t xml:space="preserve">ĐINH VIẾT NHẬT </t>
  </si>
  <si>
    <t>TÀI</t>
  </si>
  <si>
    <t>NGUYỄN DUY</t>
  </si>
  <si>
    <t>THẠCH</t>
  </si>
  <si>
    <t xml:space="preserve">TRẦN NGUYÊN </t>
  </si>
  <si>
    <t>THẢO</t>
  </si>
  <si>
    <t>THƠM</t>
  </si>
  <si>
    <t xml:space="preserve">NGUYỄN CHÍ </t>
  </si>
  <si>
    <t xml:space="preserve">NGUYỄN VIỆT </t>
  </si>
  <si>
    <t xml:space="preserve">LÊ THANH </t>
  </si>
  <si>
    <t>TÙNG</t>
  </si>
  <si>
    <t xml:space="preserve">HOÀNG VIỆT </t>
  </si>
  <si>
    <t xml:space="preserve">LÊ MINH TUẤN </t>
  </si>
  <si>
    <t xml:space="preserve">TRỊNH MINH </t>
  </si>
  <si>
    <t xml:space="preserve">ĐINH NGỌC </t>
  </si>
  <si>
    <t>BẢO</t>
  </si>
  <si>
    <t xml:space="preserve">LÊ VĂN </t>
  </si>
  <si>
    <t>CÔNG</t>
  </si>
  <si>
    <t xml:space="preserve">TRẦN TRỌNG </t>
  </si>
  <si>
    <t xml:space="preserve">LÊ MINH </t>
  </si>
  <si>
    <t>ĐỨC</t>
  </si>
  <si>
    <t xml:space="preserve">TRẦN BÌNH </t>
  </si>
  <si>
    <t>DƯƠNG</t>
  </si>
  <si>
    <t xml:space="preserve">DƯƠNG VĂN </t>
  </si>
  <si>
    <t>HẠNH</t>
  </si>
  <si>
    <t xml:space="preserve">NGUYỄN HUY </t>
  </si>
  <si>
    <t>HÀO</t>
  </si>
  <si>
    <t xml:space="preserve">NGUYỄN TIẾN </t>
  </si>
  <si>
    <t>HIỆP</t>
  </si>
  <si>
    <t xml:space="preserve">NGUYỄN TRUNG </t>
  </si>
  <si>
    <t>HIẾU</t>
  </si>
  <si>
    <t xml:space="preserve">NGUYỄN VĂN </t>
  </si>
  <si>
    <t>HÒA</t>
  </si>
  <si>
    <t>ĐẶNG MẠNH</t>
  </si>
  <si>
    <t xml:space="preserve">TRẦN VIỆT </t>
  </si>
  <si>
    <t>HUỀ</t>
  </si>
  <si>
    <t xml:space="preserve">NGUYỄN XUÂN </t>
  </si>
  <si>
    <t>HƯNG</t>
  </si>
  <si>
    <t xml:space="preserve">VY QUANG </t>
  </si>
  <si>
    <t xml:space="preserve">DƯƠNG THÙY </t>
  </si>
  <si>
    <t xml:space="preserve">NGUYỄN QUANG </t>
  </si>
  <si>
    <t xml:space="preserve">PHẠM HỒNG </t>
  </si>
  <si>
    <t xml:space="preserve">PHẠM NGỌC </t>
  </si>
  <si>
    <t xml:space="preserve">VŨ NGỌC </t>
  </si>
  <si>
    <t>TÁM</t>
  </si>
  <si>
    <t xml:space="preserve">ĐINH CÔNG </t>
  </si>
  <si>
    <t>THẮNG</t>
  </si>
  <si>
    <t>PHẠM TRƯỜNG</t>
  </si>
  <si>
    <t xml:space="preserve">NGUYỄN THỊ HUYỀN </t>
  </si>
  <si>
    <t>THƯƠNG</t>
  </si>
  <si>
    <t xml:space="preserve">ĐÀO VĂN </t>
  </si>
  <si>
    <t xml:space="preserve">NGUYỄN MẠNH </t>
  </si>
  <si>
    <t>TUẤN</t>
  </si>
  <si>
    <t>ĐƯỜNG HUYỀN</t>
  </si>
  <si>
    <t>NGUYỄN THỊ THUỲ</t>
  </si>
  <si>
    <t xml:space="preserve">ĐẶNG TUẤN </t>
  </si>
  <si>
    <t xml:space="preserve">TRỊNH VĂN </t>
  </si>
  <si>
    <t>MẠNH</t>
  </si>
  <si>
    <t xml:space="preserve">  </t>
  </si>
  <si>
    <t>Số tín chỉ được bảo lưu</t>
  </si>
  <si>
    <t>Học phí bảo lưu (100.000đ/tc)</t>
  </si>
  <si>
    <t>Tổng số HP được bảo lưu</t>
  </si>
  <si>
    <t>DANH SÁCH CÁC HỌC PHẦN ĐƯỢC CHUYỂN ĐỔI KẾT QUẢ HỌC TẬP NGÀNH QUẢN TRỊ KINH DOANH</t>
  </si>
  <si>
    <t>DANH SÁCH CÁC HỌC PHẦN ĐƯỢC CHUYỂN ĐỔI KẾT QUẢ HỌC TẬP NGÀNH KẾ TOÁN</t>
  </si>
  <si>
    <t>DANH SÁCH CÁC HỌC PHẦN ĐƯỢC CHUYỂN ĐỔI KẾT QUẢ HỌC TẬP NGÀNH NGÔN NGỮ ANH</t>
  </si>
  <si>
    <t>DANH SÁCH CÁC HỌC PHẦN ĐƯỢC CHUYỂN ĐỔI KẾT QUẢ HỌC TẬP NGÀNH TÀI CHÍNH DOANH NGHIỆP</t>
  </si>
  <si>
    <t>(Kèm theo Thông báo số  2030 /ĐHKTQD-QLĐT ngày 24/11/2020 của Hiệu trưởng)</t>
  </si>
  <si>
    <t>Danh sách trên gồm 38 thí sinh./.</t>
  </si>
  <si>
    <t>Danh sách trên gồm 18 thí sinh./.</t>
  </si>
  <si>
    <t>Danh sách trên gồm 34 thí sinh./.</t>
  </si>
  <si>
    <t>Danh sách trên gồm 23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</si>
</sst>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1"/>
      <color indexed="8"/>
      <name val="Arial"/>
      <family val="2"/>
      <charset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7" fillId="0" borderId="0"/>
    <xf numFmtId="0" fontId="9" fillId="0" borderId="0"/>
    <xf numFmtId="43" fontId="14" fillId="0" borderId="0" applyFont="0" applyFill="0" applyBorder="0" applyAlignment="0" applyProtection="0"/>
  </cellStyleXfs>
  <cellXfs count="153">
    <xf numFmtId="0" fontId="0" fillId="0" borderId="0" xfId="0"/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2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8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8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64" fontId="12" fillId="0" borderId="1" xfId="9" applyNumberFormat="1" applyFont="1" applyFill="1" applyBorder="1" applyAlignment="1">
      <alignment horizontal="center" vertical="center" wrapText="1"/>
    </xf>
    <xf numFmtId="164" fontId="16" fillId="0" borderId="1" xfId="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2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5" fillId="0" borderId="0" xfId="9" applyNumberFormat="1" applyFont="1" applyAlignment="1">
      <alignment horizontal="center"/>
    </xf>
    <xf numFmtId="164" fontId="17" fillId="0" borderId="1" xfId="9" applyNumberFormat="1" applyFont="1" applyFill="1" applyBorder="1" applyAlignment="1">
      <alignment horizontal="center" vertical="center" wrapText="1"/>
    </xf>
    <xf numFmtId="164" fontId="15" fillId="0" borderId="1" xfId="9" applyNumberFormat="1" applyFont="1" applyFill="1" applyBorder="1" applyAlignment="1">
      <alignment horizontal="center" vertical="center" wrapText="1"/>
    </xf>
    <xf numFmtId="164" fontId="15" fillId="0" borderId="1" xfId="9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1" fontId="2" fillId="0" borderId="1" xfId="1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164" fontId="21" fillId="0" borderId="1" xfId="9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22" fillId="0" borderId="1" xfId="0" applyFont="1" applyBorder="1"/>
    <xf numFmtId="0" fontId="15" fillId="0" borderId="1" xfId="0" applyFont="1" applyBorder="1"/>
    <xf numFmtId="164" fontId="16" fillId="0" borderId="1" xfId="9" applyNumberFormat="1" applyFont="1" applyBorder="1" applyAlignment="1">
      <alignment horizontal="center"/>
    </xf>
    <xf numFmtId="0" fontId="16" fillId="0" borderId="0" xfId="0" applyFont="1"/>
    <xf numFmtId="0" fontId="17" fillId="0" borderId="1" xfId="1" applyFont="1" applyBorder="1" applyAlignment="1">
      <alignment horizontal="center" vertical="center"/>
    </xf>
    <xf numFmtId="1" fontId="17" fillId="0" borderId="1" xfId="1" quotePrefix="1" applyNumberFormat="1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164" fontId="17" fillId="0" borderId="1" xfId="9" applyNumberFormat="1" applyFont="1" applyBorder="1" applyAlignment="1">
      <alignment horizontal="center"/>
    </xf>
    <xf numFmtId="0" fontId="16" fillId="0" borderId="1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6" applyFont="1" applyFill="1" applyBorder="1" applyAlignment="1">
      <alignment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17" fillId="0" borderId="1" xfId="0" applyFont="1" applyBorder="1"/>
    <xf numFmtId="0" fontId="5" fillId="2" borderId="1" xfId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164" fontId="22" fillId="0" borderId="1" xfId="9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164" fontId="13" fillId="0" borderId="1" xfId="9" applyNumberFormat="1" applyFont="1" applyBorder="1" applyAlignment="1">
      <alignment horizontal="center"/>
    </xf>
    <xf numFmtId="0" fontId="6" fillId="2" borderId="1" xfId="7" applyFont="1" applyFill="1" applyBorder="1" applyAlignment="1">
      <alignment horizontal="left" vertical="center" wrapText="1" indent="1" shrinkToFit="1"/>
    </xf>
    <xf numFmtId="0" fontId="15" fillId="2" borderId="5" xfId="0" applyFont="1" applyFill="1" applyBorder="1"/>
    <xf numFmtId="0" fontId="15" fillId="2" borderId="0" xfId="0" applyFont="1" applyFill="1"/>
    <xf numFmtId="0" fontId="15" fillId="0" borderId="5" xfId="0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2" borderId="1" xfId="0" applyFont="1" applyFill="1" applyBorder="1"/>
    <xf numFmtId="0" fontId="6" fillId="2" borderId="1" xfId="5" applyFont="1" applyFill="1" applyBorder="1" applyAlignment="1">
      <alignment vertical="center" wrapText="1"/>
    </xf>
    <xf numFmtId="164" fontId="15" fillId="0" borderId="1" xfId="9" applyNumberFormat="1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5" fillId="2" borderId="1" xfId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0" fontId="15" fillId="2" borderId="1" xfId="6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9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/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/>
    <xf numFmtId="164" fontId="18" fillId="0" borderId="0" xfId="9" applyNumberFormat="1" applyFont="1" applyAlignment="1">
      <alignment horizontal="center"/>
    </xf>
    <xf numFmtId="164" fontId="20" fillId="0" borderId="1" xfId="9" applyNumberFormat="1" applyFont="1" applyFill="1" applyBorder="1" applyAlignment="1">
      <alignment horizontal="center" vertical="center" wrapText="1"/>
    </xf>
    <xf numFmtId="164" fontId="28" fillId="0" borderId="1" xfId="9" applyNumberFormat="1" applyFont="1" applyBorder="1" applyAlignment="1">
      <alignment horizontal="center"/>
    </xf>
    <xf numFmtId="164" fontId="18" fillId="0" borderId="1" xfId="9" applyNumberFormat="1" applyFont="1" applyBorder="1" applyAlignment="1">
      <alignment horizontal="center"/>
    </xf>
    <xf numFmtId="164" fontId="20" fillId="0" borderId="1" xfId="9" applyNumberFormat="1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1" xfId="1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1" xfId="3" applyFont="1" applyBorder="1" applyAlignment="1">
      <alignment horizontal="center" vertical="center" wrapText="1" shrinkToFit="1"/>
    </xf>
    <xf numFmtId="0" fontId="26" fillId="0" borderId="1" xfId="1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" fontId="27" fillId="0" borderId="1" xfId="1" quotePrefix="1" applyNumberFormat="1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25" fillId="0" borderId="1" xfId="1" quotePrefix="1" applyNumberFormat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0" fontId="24" fillId="0" borderId="0" xfId="0" applyFont="1" applyAlignment="1"/>
    <xf numFmtId="0" fontId="1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16" fillId="0" borderId="3" xfId="0" applyFont="1" applyBorder="1"/>
    <xf numFmtId="0" fontId="1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164" fontId="22" fillId="0" borderId="1" xfId="9" applyNumberFormat="1" applyFont="1" applyFill="1" applyBorder="1" applyAlignment="1">
      <alignment horizontal="center" vertical="center" wrapText="1"/>
    </xf>
  </cellXfs>
  <cellStyles count="10">
    <cellStyle name="Comma" xfId="9" builtinId="3"/>
    <cellStyle name="Excel Built-in Normal" xfId="8" xr:uid="{00000000-0005-0000-0000-000001000000}"/>
    <cellStyle name="Excel Built-in Normal 2" xfId="4" xr:uid="{00000000-0005-0000-0000-000002000000}"/>
    <cellStyle name="Normal" xfId="0" builtinId="0"/>
    <cellStyle name="Normal 15 2" xfId="7" xr:uid="{00000000-0005-0000-0000-000004000000}"/>
    <cellStyle name="Normal 2" xfId="3" xr:uid="{00000000-0005-0000-0000-000005000000}"/>
    <cellStyle name="Normal 4" xfId="5" xr:uid="{00000000-0005-0000-0000-000006000000}"/>
    <cellStyle name="Normal 5" xfId="1" xr:uid="{00000000-0005-0000-0000-000007000000}"/>
    <cellStyle name="Normal 5 2" xfId="2" xr:uid="{00000000-0005-0000-0000-000008000000}"/>
    <cellStyle name="Normal_TIếng Anh TM_khung CTDT K49,50, 51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7"/>
  <sheetViews>
    <sheetView topLeftCell="A10" zoomScaleNormal="100" workbookViewId="0">
      <selection activeCell="BC45" sqref="BC45"/>
    </sheetView>
  </sheetViews>
  <sheetFormatPr defaultRowHeight="12.75" x14ac:dyDescent="0.2"/>
  <cols>
    <col min="1" max="1" width="3.85546875" style="106" customWidth="1"/>
    <col min="2" max="2" width="3.85546875" style="105" customWidth="1"/>
    <col min="3" max="3" width="18" style="119" bestFit="1" customWidth="1"/>
    <col min="4" max="4" width="7.5703125" style="119" customWidth="1"/>
    <col min="5" max="21" width="4" style="120" customWidth="1"/>
    <col min="22" max="33" width="5" style="120" hidden="1" customWidth="1"/>
    <col min="34" max="34" width="4.7109375" style="120" customWidth="1"/>
    <col min="35" max="39" width="5" style="120" hidden="1" customWidth="1"/>
    <col min="40" max="40" width="4.28515625" style="120" customWidth="1"/>
    <col min="41" max="42" width="5" style="120" hidden="1" customWidth="1"/>
    <col min="43" max="43" width="4.28515625" style="120" customWidth="1"/>
    <col min="44" max="48" width="5" style="120" hidden="1" customWidth="1"/>
    <col min="49" max="49" width="4.7109375" style="120" customWidth="1"/>
    <col min="50" max="51" width="5" style="120" hidden="1" customWidth="1"/>
    <col min="52" max="52" width="4.5703125" style="120" customWidth="1"/>
    <col min="53" max="53" width="4.28515625" style="120" customWidth="1"/>
    <col min="54" max="54" width="4.140625" style="120" customWidth="1"/>
    <col min="55" max="55" width="10" style="114" customWidth="1"/>
    <col min="56" max="16384" width="9.140625" style="105"/>
  </cols>
  <sheetData>
    <row r="1" spans="1:61" x14ac:dyDescent="0.2">
      <c r="A1" s="104" t="s">
        <v>343</v>
      </c>
      <c r="BG1" s="108"/>
      <c r="BH1" s="108"/>
      <c r="BI1" s="107"/>
    </row>
    <row r="2" spans="1:61" ht="13.5" x14ac:dyDescent="0.25">
      <c r="A2" s="139" t="s">
        <v>346</v>
      </c>
      <c r="B2" s="139"/>
      <c r="C2" s="139"/>
      <c r="D2" s="139"/>
      <c r="E2" s="139"/>
      <c r="F2" s="139"/>
      <c r="G2" s="139"/>
      <c r="H2" s="139"/>
      <c r="I2" s="139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61" x14ac:dyDescent="0.2">
      <c r="A3" s="104"/>
      <c r="BG3" s="108"/>
      <c r="BH3" s="108"/>
      <c r="BI3" s="107"/>
    </row>
    <row r="4" spans="1:61" ht="108" customHeight="1" x14ac:dyDescent="0.2">
      <c r="A4" s="64"/>
      <c r="B4" s="141" t="s">
        <v>39</v>
      </c>
      <c r="C4" s="141"/>
      <c r="D4" s="141"/>
      <c r="E4" s="121" t="s">
        <v>167</v>
      </c>
      <c r="F4" s="121" t="s">
        <v>168</v>
      </c>
      <c r="G4" s="121" t="s">
        <v>169</v>
      </c>
      <c r="H4" s="121" t="s">
        <v>0</v>
      </c>
      <c r="I4" s="121" t="s">
        <v>170</v>
      </c>
      <c r="J4" s="121" t="s">
        <v>84</v>
      </c>
      <c r="K4" s="121" t="s">
        <v>85</v>
      </c>
      <c r="L4" s="121" t="s">
        <v>86</v>
      </c>
      <c r="M4" s="121" t="s">
        <v>1</v>
      </c>
      <c r="N4" s="121" t="s">
        <v>2</v>
      </c>
      <c r="O4" s="121" t="s">
        <v>3</v>
      </c>
      <c r="P4" s="121" t="s">
        <v>4</v>
      </c>
      <c r="Q4" s="121" t="s">
        <v>5</v>
      </c>
      <c r="R4" s="121" t="s">
        <v>96</v>
      </c>
      <c r="S4" s="121" t="s">
        <v>6</v>
      </c>
      <c r="T4" s="121" t="s">
        <v>7</v>
      </c>
      <c r="U4" s="121" t="s">
        <v>8</v>
      </c>
      <c r="V4" s="122" t="s">
        <v>9</v>
      </c>
      <c r="W4" s="122" t="s">
        <v>10</v>
      </c>
      <c r="X4" s="122" t="s">
        <v>11</v>
      </c>
      <c r="Y4" s="122" t="s">
        <v>12</v>
      </c>
      <c r="Z4" s="122" t="s">
        <v>13</v>
      </c>
      <c r="AA4" s="122" t="s">
        <v>14</v>
      </c>
      <c r="AB4" s="123" t="s">
        <v>15</v>
      </c>
      <c r="AC4" s="122" t="s">
        <v>16</v>
      </c>
      <c r="AD4" s="122" t="s">
        <v>17</v>
      </c>
      <c r="AE4" s="122" t="s">
        <v>18</v>
      </c>
      <c r="AF4" s="122" t="s">
        <v>19</v>
      </c>
      <c r="AG4" s="122" t="s">
        <v>20</v>
      </c>
      <c r="AH4" s="122" t="s">
        <v>21</v>
      </c>
      <c r="AI4" s="122" t="s">
        <v>23</v>
      </c>
      <c r="AJ4" s="122" t="s">
        <v>22</v>
      </c>
      <c r="AK4" s="122" t="s">
        <v>24</v>
      </c>
      <c r="AL4" s="122" t="s">
        <v>25</v>
      </c>
      <c r="AM4" s="122" t="s">
        <v>26</v>
      </c>
      <c r="AN4" s="122" t="s">
        <v>27</v>
      </c>
      <c r="AO4" s="122" t="s">
        <v>28</v>
      </c>
      <c r="AP4" s="122" t="s">
        <v>29</v>
      </c>
      <c r="AQ4" s="122" t="s">
        <v>30</v>
      </c>
      <c r="AR4" s="122" t="s">
        <v>31</v>
      </c>
      <c r="AS4" s="122" t="s">
        <v>32</v>
      </c>
      <c r="AT4" s="122" t="s">
        <v>33</v>
      </c>
      <c r="AU4" s="122" t="s">
        <v>34</v>
      </c>
      <c r="AV4" s="122" t="s">
        <v>35</v>
      </c>
      <c r="AW4" s="122" t="s">
        <v>171</v>
      </c>
      <c r="AX4" s="122" t="s">
        <v>36</v>
      </c>
      <c r="AY4" s="122" t="s">
        <v>37</v>
      </c>
      <c r="AZ4" s="122" t="s">
        <v>38</v>
      </c>
      <c r="BA4" s="124" t="s">
        <v>341</v>
      </c>
      <c r="BB4" s="124" t="s">
        <v>339</v>
      </c>
      <c r="BC4" s="115" t="s">
        <v>340</v>
      </c>
    </row>
    <row r="5" spans="1:61" s="110" customFormat="1" ht="21.75" customHeight="1" x14ac:dyDescent="0.25">
      <c r="A5" s="109"/>
      <c r="B5" s="142" t="s">
        <v>40</v>
      </c>
      <c r="C5" s="142"/>
      <c r="D5" s="142"/>
      <c r="E5" s="125">
        <v>3</v>
      </c>
      <c r="F5" s="125">
        <v>2</v>
      </c>
      <c r="G5" s="125">
        <v>2</v>
      </c>
      <c r="H5" s="125">
        <v>2</v>
      </c>
      <c r="I5" s="125">
        <v>2</v>
      </c>
      <c r="J5" s="125">
        <v>3</v>
      </c>
      <c r="K5" s="125">
        <v>3</v>
      </c>
      <c r="L5" s="125">
        <v>3</v>
      </c>
      <c r="M5" s="125">
        <v>3</v>
      </c>
      <c r="N5" s="125">
        <v>3</v>
      </c>
      <c r="O5" s="125">
        <v>3</v>
      </c>
      <c r="P5" s="125">
        <v>3</v>
      </c>
      <c r="Q5" s="125">
        <v>3</v>
      </c>
      <c r="R5" s="125">
        <v>3</v>
      </c>
      <c r="S5" s="125">
        <v>3</v>
      </c>
      <c r="T5" s="125">
        <v>3</v>
      </c>
      <c r="U5" s="125">
        <v>3</v>
      </c>
      <c r="V5" s="125">
        <v>3</v>
      </c>
      <c r="W5" s="126">
        <v>3</v>
      </c>
      <c r="X5" s="126">
        <v>3</v>
      </c>
      <c r="Y5" s="126">
        <v>3</v>
      </c>
      <c r="Z5" s="126">
        <v>3</v>
      </c>
      <c r="AA5" s="126">
        <v>3</v>
      </c>
      <c r="AB5" s="126">
        <v>3</v>
      </c>
      <c r="AC5" s="126">
        <v>3</v>
      </c>
      <c r="AD5" s="126">
        <v>3</v>
      </c>
      <c r="AE5" s="126">
        <v>3</v>
      </c>
      <c r="AF5" s="125">
        <v>3</v>
      </c>
      <c r="AG5" s="126">
        <v>3</v>
      </c>
      <c r="AH5" s="127">
        <v>3</v>
      </c>
      <c r="AI5" s="126">
        <v>2</v>
      </c>
      <c r="AJ5" s="126">
        <v>3</v>
      </c>
      <c r="AK5" s="128">
        <v>3</v>
      </c>
      <c r="AL5" s="126">
        <v>3</v>
      </c>
      <c r="AM5" s="126">
        <v>3</v>
      </c>
      <c r="AN5" s="126">
        <v>3</v>
      </c>
      <c r="AO5" s="126">
        <v>3</v>
      </c>
      <c r="AP5" s="126">
        <v>3</v>
      </c>
      <c r="AQ5" s="128">
        <v>3</v>
      </c>
      <c r="AR5" s="126">
        <v>3</v>
      </c>
      <c r="AS5" s="126">
        <v>3</v>
      </c>
      <c r="AT5" s="126">
        <v>3</v>
      </c>
      <c r="AU5" s="126">
        <v>3</v>
      </c>
      <c r="AV5" s="126">
        <v>3</v>
      </c>
      <c r="AW5" s="126">
        <v>3</v>
      </c>
      <c r="AX5" s="126">
        <v>3</v>
      </c>
      <c r="AY5" s="126">
        <v>3</v>
      </c>
      <c r="AZ5" s="126">
        <v>3</v>
      </c>
      <c r="BA5" s="129"/>
      <c r="BB5" s="129"/>
      <c r="BC5" s="116"/>
    </row>
    <row r="6" spans="1:61" ht="21.75" customHeight="1" x14ac:dyDescent="0.2">
      <c r="A6" s="111" t="s">
        <v>230</v>
      </c>
      <c r="B6" s="112" t="s">
        <v>231</v>
      </c>
      <c r="C6" s="130" t="s">
        <v>175</v>
      </c>
      <c r="D6" s="130" t="s">
        <v>176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2"/>
      <c r="X6" s="132"/>
      <c r="Y6" s="132"/>
      <c r="Z6" s="132"/>
      <c r="AA6" s="132"/>
      <c r="AB6" s="132"/>
      <c r="AC6" s="132"/>
      <c r="AD6" s="132"/>
      <c r="AE6" s="132"/>
      <c r="AF6" s="131"/>
      <c r="AG6" s="132"/>
      <c r="AH6" s="133"/>
      <c r="AI6" s="132"/>
      <c r="AJ6" s="132"/>
      <c r="AK6" s="134"/>
      <c r="AL6" s="132"/>
      <c r="AM6" s="132"/>
      <c r="AN6" s="132"/>
      <c r="AO6" s="132"/>
      <c r="AP6" s="132"/>
      <c r="AQ6" s="134"/>
      <c r="AR6" s="132"/>
      <c r="AS6" s="132"/>
      <c r="AT6" s="132"/>
      <c r="AU6" s="132"/>
      <c r="AV6" s="132"/>
      <c r="AW6" s="132"/>
      <c r="AX6" s="132"/>
      <c r="AY6" s="132"/>
      <c r="AZ6" s="132"/>
      <c r="BA6" s="135"/>
      <c r="BB6" s="135"/>
      <c r="BC6" s="117"/>
    </row>
    <row r="7" spans="1:61" x14ac:dyDescent="0.2">
      <c r="A7" s="64">
        <v>1</v>
      </c>
      <c r="B7" s="64">
        <v>5</v>
      </c>
      <c r="C7" s="136" t="s">
        <v>177</v>
      </c>
      <c r="D7" s="137" t="s">
        <v>178</v>
      </c>
      <c r="E7" s="135"/>
      <c r="F7" s="135"/>
      <c r="G7" s="135"/>
      <c r="H7" s="135">
        <v>7.5</v>
      </c>
      <c r="I7" s="135"/>
      <c r="J7" s="135">
        <v>8</v>
      </c>
      <c r="K7" s="135">
        <v>8</v>
      </c>
      <c r="L7" s="135">
        <v>8</v>
      </c>
      <c r="M7" s="135"/>
      <c r="N7" s="135"/>
      <c r="O7" s="135">
        <v>6.3</v>
      </c>
      <c r="P7" s="135">
        <v>8.5</v>
      </c>
      <c r="Q7" s="135"/>
      <c r="R7" s="135">
        <v>7.9</v>
      </c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>
        <v>7.6</v>
      </c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>
        <f t="shared" ref="BA7:BA44" si="0">COUNTIF(E7:AZ7,"&gt;4.5")</f>
        <v>8</v>
      </c>
      <c r="BB7" s="135">
        <f t="shared" ref="BB7:BB44" si="1">SUMIF(E7:AZ7,"&gt;4.5",$E$5:$AZ$5)</f>
        <v>23</v>
      </c>
      <c r="BC7" s="117">
        <f>BB7*100000</f>
        <v>2300000</v>
      </c>
    </row>
    <row r="8" spans="1:61" x14ac:dyDescent="0.2">
      <c r="A8" s="64">
        <v>2</v>
      </c>
      <c r="B8" s="64">
        <v>7</v>
      </c>
      <c r="C8" s="136" t="s">
        <v>179</v>
      </c>
      <c r="D8" s="137" t="s">
        <v>178</v>
      </c>
      <c r="E8" s="135"/>
      <c r="F8" s="135"/>
      <c r="G8" s="135"/>
      <c r="H8" s="135">
        <v>7</v>
      </c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>
        <f t="shared" si="0"/>
        <v>1</v>
      </c>
      <c r="BB8" s="135">
        <f t="shared" si="1"/>
        <v>2</v>
      </c>
      <c r="BC8" s="117">
        <f t="shared" ref="BC8:BC44" si="2">BB8*100000</f>
        <v>200000</v>
      </c>
    </row>
    <row r="9" spans="1:61" x14ac:dyDescent="0.2">
      <c r="A9" s="64">
        <v>3</v>
      </c>
      <c r="B9" s="64">
        <v>9</v>
      </c>
      <c r="C9" s="136" t="s">
        <v>180</v>
      </c>
      <c r="D9" s="137" t="s">
        <v>178</v>
      </c>
      <c r="E9" s="135"/>
      <c r="F9" s="135"/>
      <c r="G9" s="135"/>
      <c r="H9" s="135"/>
      <c r="I9" s="135"/>
      <c r="J9" s="135">
        <v>8.1</v>
      </c>
      <c r="K9" s="135">
        <v>7</v>
      </c>
      <c r="L9" s="135">
        <v>5.6</v>
      </c>
      <c r="M9" s="135">
        <v>5.5</v>
      </c>
      <c r="N9" s="135"/>
      <c r="O9" s="135">
        <v>6</v>
      </c>
      <c r="P9" s="135">
        <v>6.7</v>
      </c>
      <c r="Q9" s="135"/>
      <c r="R9" s="135"/>
      <c r="S9" s="135">
        <v>6.7</v>
      </c>
      <c r="T9" s="135">
        <v>8.8000000000000007</v>
      </c>
      <c r="U9" s="135">
        <v>9.1999999999999993</v>
      </c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>
        <v>8</v>
      </c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>
        <f t="shared" si="0"/>
        <v>10</v>
      </c>
      <c r="BB9" s="135">
        <f t="shared" si="1"/>
        <v>30</v>
      </c>
      <c r="BC9" s="117">
        <f t="shared" si="2"/>
        <v>3000000</v>
      </c>
    </row>
    <row r="10" spans="1:61" x14ac:dyDescent="0.2">
      <c r="A10" s="64">
        <v>4</v>
      </c>
      <c r="B10" s="64">
        <v>11</v>
      </c>
      <c r="C10" s="136" t="s">
        <v>181</v>
      </c>
      <c r="D10" s="137" t="s">
        <v>178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>
        <f t="shared" si="0"/>
        <v>0</v>
      </c>
      <c r="BB10" s="135">
        <f t="shared" si="1"/>
        <v>0</v>
      </c>
      <c r="BC10" s="117">
        <f t="shared" si="2"/>
        <v>0</v>
      </c>
    </row>
    <row r="11" spans="1:61" x14ac:dyDescent="0.2">
      <c r="A11" s="64">
        <v>5</v>
      </c>
      <c r="B11" s="64">
        <v>13</v>
      </c>
      <c r="C11" s="136" t="s">
        <v>182</v>
      </c>
      <c r="D11" s="137" t="s">
        <v>178</v>
      </c>
      <c r="E11" s="135"/>
      <c r="F11" s="135"/>
      <c r="G11" s="135"/>
      <c r="H11" s="135">
        <v>4.9000000000000004</v>
      </c>
      <c r="I11" s="135"/>
      <c r="J11" s="135">
        <v>9.3000000000000007</v>
      </c>
      <c r="K11" s="135">
        <v>8.6</v>
      </c>
      <c r="L11" s="135">
        <v>9.1</v>
      </c>
      <c r="M11" s="135"/>
      <c r="N11" s="135"/>
      <c r="O11" s="135">
        <v>7.5</v>
      </c>
      <c r="P11" s="135">
        <v>7.5</v>
      </c>
      <c r="Q11" s="135"/>
      <c r="R11" s="135">
        <v>6.1</v>
      </c>
      <c r="S11" s="135">
        <v>7.6</v>
      </c>
      <c r="T11" s="135"/>
      <c r="U11" s="135">
        <v>6.3</v>
      </c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>
        <f t="shared" si="0"/>
        <v>9</v>
      </c>
      <c r="BB11" s="135">
        <f t="shared" si="1"/>
        <v>26</v>
      </c>
      <c r="BC11" s="117">
        <f t="shared" si="2"/>
        <v>2600000</v>
      </c>
    </row>
    <row r="12" spans="1:61" x14ac:dyDescent="0.2">
      <c r="A12" s="64">
        <v>6</v>
      </c>
      <c r="B12" s="64">
        <v>14</v>
      </c>
      <c r="C12" s="136" t="s">
        <v>183</v>
      </c>
      <c r="D12" s="137" t="s">
        <v>178</v>
      </c>
      <c r="E12" s="135"/>
      <c r="F12" s="135"/>
      <c r="G12" s="135"/>
      <c r="H12" s="135">
        <v>4.9000000000000004</v>
      </c>
      <c r="I12" s="135"/>
      <c r="J12" s="135">
        <v>6.1</v>
      </c>
      <c r="K12" s="135">
        <v>7</v>
      </c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>
        <f t="shared" si="0"/>
        <v>3</v>
      </c>
      <c r="BB12" s="135">
        <f t="shared" si="1"/>
        <v>8</v>
      </c>
      <c r="BC12" s="117">
        <f t="shared" si="2"/>
        <v>800000</v>
      </c>
    </row>
    <row r="13" spans="1:61" x14ac:dyDescent="0.2">
      <c r="A13" s="64">
        <v>7</v>
      </c>
      <c r="B13" s="64">
        <v>17</v>
      </c>
      <c r="C13" s="136" t="s">
        <v>184</v>
      </c>
      <c r="D13" s="137" t="s">
        <v>178</v>
      </c>
      <c r="E13" s="135"/>
      <c r="F13" s="135"/>
      <c r="G13" s="135"/>
      <c r="H13" s="135">
        <v>7.1</v>
      </c>
      <c r="I13" s="135"/>
      <c r="J13" s="135">
        <v>5.4</v>
      </c>
      <c r="K13" s="135">
        <v>5.2</v>
      </c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>
        <f t="shared" si="0"/>
        <v>3</v>
      </c>
      <c r="BB13" s="135">
        <f t="shared" si="1"/>
        <v>8</v>
      </c>
      <c r="BC13" s="117">
        <f t="shared" si="2"/>
        <v>800000</v>
      </c>
    </row>
    <row r="14" spans="1:61" x14ac:dyDescent="0.2">
      <c r="A14" s="64">
        <v>8</v>
      </c>
      <c r="B14" s="64">
        <v>19</v>
      </c>
      <c r="C14" s="136" t="s">
        <v>185</v>
      </c>
      <c r="D14" s="137" t="s">
        <v>178</v>
      </c>
      <c r="E14" s="135"/>
      <c r="F14" s="135"/>
      <c r="G14" s="135"/>
      <c r="H14" s="135">
        <v>7</v>
      </c>
      <c r="I14" s="135"/>
      <c r="J14" s="135">
        <v>8</v>
      </c>
      <c r="K14" s="135">
        <v>8</v>
      </c>
      <c r="L14" s="135">
        <v>8</v>
      </c>
      <c r="M14" s="135">
        <v>6</v>
      </c>
      <c r="N14" s="135"/>
      <c r="O14" s="135">
        <v>7.1</v>
      </c>
      <c r="P14" s="135">
        <v>8.1999999999999993</v>
      </c>
      <c r="Q14" s="135"/>
      <c r="R14" s="135">
        <v>7</v>
      </c>
      <c r="S14" s="135"/>
      <c r="T14" s="135"/>
      <c r="U14" s="135">
        <v>8.3000000000000007</v>
      </c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>
        <f t="shared" si="0"/>
        <v>9</v>
      </c>
      <c r="BB14" s="135">
        <f t="shared" si="1"/>
        <v>26</v>
      </c>
      <c r="BC14" s="117">
        <f t="shared" si="2"/>
        <v>2600000</v>
      </c>
    </row>
    <row r="15" spans="1:61" x14ac:dyDescent="0.2">
      <c r="A15" s="64">
        <v>9</v>
      </c>
      <c r="B15" s="64">
        <v>24</v>
      </c>
      <c r="C15" s="136" t="s">
        <v>186</v>
      </c>
      <c r="D15" s="137" t="s">
        <v>178</v>
      </c>
      <c r="E15" s="135"/>
      <c r="F15" s="135"/>
      <c r="G15" s="135"/>
      <c r="H15" s="135">
        <v>7.6</v>
      </c>
      <c r="I15" s="135"/>
      <c r="J15" s="135">
        <v>6.6</v>
      </c>
      <c r="K15" s="135">
        <v>5.4</v>
      </c>
      <c r="L15" s="135"/>
      <c r="M15" s="135"/>
      <c r="N15" s="135"/>
      <c r="O15" s="135">
        <v>5.5</v>
      </c>
      <c r="P15" s="135">
        <v>8.5</v>
      </c>
      <c r="Q15" s="135"/>
      <c r="R15" s="135"/>
      <c r="S15" s="135">
        <v>7.1</v>
      </c>
      <c r="T15" s="135">
        <v>8.1</v>
      </c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>
        <f t="shared" si="0"/>
        <v>7</v>
      </c>
      <c r="BB15" s="135">
        <f t="shared" si="1"/>
        <v>20</v>
      </c>
      <c r="BC15" s="117">
        <f t="shared" si="2"/>
        <v>2000000</v>
      </c>
    </row>
    <row r="16" spans="1:61" x14ac:dyDescent="0.2">
      <c r="A16" s="64">
        <v>10</v>
      </c>
      <c r="B16" s="64">
        <v>29</v>
      </c>
      <c r="C16" s="136" t="s">
        <v>187</v>
      </c>
      <c r="D16" s="137" t="s">
        <v>188</v>
      </c>
      <c r="E16" s="135"/>
      <c r="F16" s="135"/>
      <c r="G16" s="135"/>
      <c r="H16" s="135">
        <v>5</v>
      </c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>
        <f t="shared" si="0"/>
        <v>1</v>
      </c>
      <c r="BB16" s="135">
        <f t="shared" si="1"/>
        <v>2</v>
      </c>
      <c r="BC16" s="117">
        <f t="shared" si="2"/>
        <v>200000</v>
      </c>
    </row>
    <row r="17" spans="1:55" x14ac:dyDescent="0.2">
      <c r="A17" s="64">
        <v>11</v>
      </c>
      <c r="B17" s="64">
        <v>38</v>
      </c>
      <c r="C17" s="136" t="s">
        <v>189</v>
      </c>
      <c r="D17" s="137" t="s">
        <v>190</v>
      </c>
      <c r="E17" s="135"/>
      <c r="F17" s="135"/>
      <c r="G17" s="135"/>
      <c r="H17" s="135">
        <v>5.0999999999999996</v>
      </c>
      <c r="I17" s="135"/>
      <c r="J17" s="135">
        <v>8.8000000000000007</v>
      </c>
      <c r="K17" s="135">
        <v>6.8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>
        <f t="shared" si="0"/>
        <v>3</v>
      </c>
      <c r="BB17" s="135">
        <f t="shared" si="1"/>
        <v>8</v>
      </c>
      <c r="BC17" s="117">
        <f t="shared" si="2"/>
        <v>800000</v>
      </c>
    </row>
    <row r="18" spans="1:55" x14ac:dyDescent="0.2">
      <c r="A18" s="64">
        <v>12</v>
      </c>
      <c r="B18" s="64">
        <v>41</v>
      </c>
      <c r="C18" s="136" t="s">
        <v>191</v>
      </c>
      <c r="D18" s="137" t="s">
        <v>192</v>
      </c>
      <c r="E18" s="135"/>
      <c r="F18" s="135"/>
      <c r="G18" s="135"/>
      <c r="H18" s="135">
        <v>7.5</v>
      </c>
      <c r="I18" s="135"/>
      <c r="J18" s="135">
        <v>8.9</v>
      </c>
      <c r="K18" s="135">
        <v>10</v>
      </c>
      <c r="L18" s="135">
        <v>10</v>
      </c>
      <c r="M18" s="135"/>
      <c r="N18" s="135"/>
      <c r="O18" s="135">
        <v>7.7</v>
      </c>
      <c r="P18" s="135">
        <v>6.4</v>
      </c>
      <c r="Q18" s="135"/>
      <c r="R18" s="135">
        <v>6.6</v>
      </c>
      <c r="S18" s="135">
        <v>8</v>
      </c>
      <c r="T18" s="135">
        <v>7.6</v>
      </c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>
        <v>8.1999999999999993</v>
      </c>
      <c r="AI18" s="135"/>
      <c r="AJ18" s="135"/>
      <c r="AK18" s="135"/>
      <c r="AL18" s="135"/>
      <c r="AM18" s="135"/>
      <c r="AN18" s="135"/>
      <c r="AO18" s="135"/>
      <c r="AP18" s="135"/>
      <c r="AQ18" s="135">
        <v>8.5</v>
      </c>
      <c r="AR18" s="135"/>
      <c r="AS18" s="135"/>
      <c r="AT18" s="135"/>
      <c r="AU18" s="135"/>
      <c r="AV18" s="135"/>
      <c r="AW18" s="135">
        <v>8.6999999999999993</v>
      </c>
      <c r="AX18" s="135"/>
      <c r="AY18" s="135"/>
      <c r="AZ18" s="135"/>
      <c r="BA18" s="135">
        <f t="shared" si="0"/>
        <v>12</v>
      </c>
      <c r="BB18" s="135">
        <f t="shared" si="1"/>
        <v>35</v>
      </c>
      <c r="BC18" s="117">
        <f t="shared" si="2"/>
        <v>3500000</v>
      </c>
    </row>
    <row r="19" spans="1:55" x14ac:dyDescent="0.2">
      <c r="A19" s="64">
        <v>13</v>
      </c>
      <c r="B19" s="64">
        <v>42</v>
      </c>
      <c r="C19" s="136" t="s">
        <v>193</v>
      </c>
      <c r="D19" s="137" t="s">
        <v>192</v>
      </c>
      <c r="E19" s="135"/>
      <c r="F19" s="135"/>
      <c r="G19" s="135"/>
      <c r="H19" s="135">
        <v>6.5</v>
      </c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>
        <f t="shared" si="0"/>
        <v>1</v>
      </c>
      <c r="BB19" s="135">
        <f t="shared" si="1"/>
        <v>2</v>
      </c>
      <c r="BC19" s="117">
        <f t="shared" si="2"/>
        <v>200000</v>
      </c>
    </row>
    <row r="20" spans="1:55" x14ac:dyDescent="0.2">
      <c r="A20" s="64">
        <v>14</v>
      </c>
      <c r="B20" s="64">
        <v>43</v>
      </c>
      <c r="C20" s="136" t="s">
        <v>194</v>
      </c>
      <c r="D20" s="137" t="s">
        <v>192</v>
      </c>
      <c r="E20" s="135">
        <v>7</v>
      </c>
      <c r="F20" s="135">
        <v>7</v>
      </c>
      <c r="G20" s="135">
        <v>6</v>
      </c>
      <c r="H20" s="135"/>
      <c r="I20" s="135">
        <v>6</v>
      </c>
      <c r="J20" s="135"/>
      <c r="K20" s="135"/>
      <c r="L20" s="135"/>
      <c r="M20" s="135"/>
      <c r="N20" s="135"/>
      <c r="O20" s="135">
        <v>5</v>
      </c>
      <c r="P20" s="135">
        <v>8</v>
      </c>
      <c r="Q20" s="135"/>
      <c r="R20" s="135"/>
      <c r="S20" s="135">
        <v>7</v>
      </c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>
        <f t="shared" si="0"/>
        <v>7</v>
      </c>
      <c r="BB20" s="135">
        <f t="shared" si="1"/>
        <v>18</v>
      </c>
      <c r="BC20" s="117">
        <f t="shared" si="2"/>
        <v>1800000</v>
      </c>
    </row>
    <row r="21" spans="1:55" x14ac:dyDescent="0.2">
      <c r="A21" s="64">
        <v>15</v>
      </c>
      <c r="B21" s="64">
        <v>44</v>
      </c>
      <c r="C21" s="136" t="s">
        <v>195</v>
      </c>
      <c r="D21" s="137" t="s">
        <v>192</v>
      </c>
      <c r="E21" s="135"/>
      <c r="F21" s="135"/>
      <c r="G21" s="135"/>
      <c r="H21" s="135">
        <v>6.5</v>
      </c>
      <c r="I21" s="135"/>
      <c r="J21" s="135"/>
      <c r="K21" s="135">
        <v>7.8</v>
      </c>
      <c r="L21" s="135">
        <v>6.4</v>
      </c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>
        <f t="shared" si="0"/>
        <v>3</v>
      </c>
      <c r="BB21" s="135">
        <f t="shared" si="1"/>
        <v>8</v>
      </c>
      <c r="BC21" s="117">
        <f t="shared" si="2"/>
        <v>800000</v>
      </c>
    </row>
    <row r="22" spans="1:55" x14ac:dyDescent="0.2">
      <c r="A22" s="64">
        <v>16</v>
      </c>
      <c r="B22" s="64">
        <v>56</v>
      </c>
      <c r="C22" s="136" t="s">
        <v>196</v>
      </c>
      <c r="D22" s="137" t="s">
        <v>197</v>
      </c>
      <c r="E22" s="135"/>
      <c r="F22" s="135"/>
      <c r="G22" s="135"/>
      <c r="H22" s="135">
        <v>7.5</v>
      </c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>
        <f t="shared" si="0"/>
        <v>1</v>
      </c>
      <c r="BB22" s="135">
        <f t="shared" si="1"/>
        <v>2</v>
      </c>
      <c r="BC22" s="117">
        <f t="shared" si="2"/>
        <v>200000</v>
      </c>
    </row>
    <row r="23" spans="1:55" x14ac:dyDescent="0.2">
      <c r="A23" s="64">
        <v>17</v>
      </c>
      <c r="B23" s="64">
        <v>57</v>
      </c>
      <c r="C23" s="136" t="s">
        <v>195</v>
      </c>
      <c r="D23" s="137" t="s">
        <v>197</v>
      </c>
      <c r="E23" s="135"/>
      <c r="F23" s="135"/>
      <c r="G23" s="135"/>
      <c r="H23" s="135">
        <v>7.4</v>
      </c>
      <c r="I23" s="135"/>
      <c r="J23" s="135">
        <v>6.3</v>
      </c>
      <c r="K23" s="135">
        <v>5.6</v>
      </c>
      <c r="L23" s="135">
        <v>7.3</v>
      </c>
      <c r="M23" s="135"/>
      <c r="N23" s="135">
        <v>5.0999999999999996</v>
      </c>
      <c r="O23" s="135">
        <v>6</v>
      </c>
      <c r="P23" s="135">
        <v>6.6</v>
      </c>
      <c r="Q23" s="135"/>
      <c r="R23" s="135"/>
      <c r="S23" s="135">
        <v>9.6999999999999993</v>
      </c>
      <c r="T23" s="135">
        <v>6.4</v>
      </c>
      <c r="U23" s="135">
        <v>7.3</v>
      </c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>
        <v>7.9</v>
      </c>
      <c r="AO23" s="135"/>
      <c r="AP23" s="135"/>
      <c r="AQ23" s="135"/>
      <c r="AR23" s="135"/>
      <c r="AS23" s="135"/>
      <c r="AT23" s="135"/>
      <c r="AU23" s="135"/>
      <c r="AV23" s="135"/>
      <c r="AW23" s="135">
        <v>6.2</v>
      </c>
      <c r="AX23" s="135"/>
      <c r="AY23" s="135"/>
      <c r="AZ23" s="135">
        <v>8.4</v>
      </c>
      <c r="BA23" s="135">
        <f t="shared" si="0"/>
        <v>13</v>
      </c>
      <c r="BB23" s="135">
        <f t="shared" si="1"/>
        <v>38</v>
      </c>
      <c r="BC23" s="117">
        <f t="shared" si="2"/>
        <v>3800000</v>
      </c>
    </row>
    <row r="24" spans="1:55" x14ac:dyDescent="0.2">
      <c r="A24" s="64">
        <v>18</v>
      </c>
      <c r="B24" s="64">
        <v>60</v>
      </c>
      <c r="C24" s="136" t="s">
        <v>198</v>
      </c>
      <c r="D24" s="137" t="s">
        <v>199</v>
      </c>
      <c r="E24" s="135"/>
      <c r="F24" s="135"/>
      <c r="G24" s="135"/>
      <c r="H24" s="135">
        <v>7.3</v>
      </c>
      <c r="I24" s="135"/>
      <c r="J24" s="135"/>
      <c r="K24" s="135">
        <v>8.3000000000000007</v>
      </c>
      <c r="L24" s="135">
        <v>7.2</v>
      </c>
      <c r="M24" s="135">
        <v>5</v>
      </c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>
        <f t="shared" si="0"/>
        <v>4</v>
      </c>
      <c r="BB24" s="135">
        <f t="shared" si="1"/>
        <v>11</v>
      </c>
      <c r="BC24" s="117">
        <f t="shared" si="2"/>
        <v>1100000</v>
      </c>
    </row>
    <row r="25" spans="1:55" x14ac:dyDescent="0.2">
      <c r="A25" s="64">
        <v>19</v>
      </c>
      <c r="B25" s="64">
        <v>61</v>
      </c>
      <c r="C25" s="136" t="s">
        <v>200</v>
      </c>
      <c r="D25" s="137" t="s">
        <v>199</v>
      </c>
      <c r="E25" s="135"/>
      <c r="F25" s="135"/>
      <c r="G25" s="135"/>
      <c r="H25" s="135">
        <v>7.5</v>
      </c>
      <c r="I25" s="135"/>
      <c r="J25" s="135">
        <v>6.7</v>
      </c>
      <c r="K25" s="135">
        <v>7.5</v>
      </c>
      <c r="L25" s="135">
        <v>6</v>
      </c>
      <c r="M25" s="135"/>
      <c r="N25" s="135"/>
      <c r="O25" s="135">
        <v>5.2</v>
      </c>
      <c r="P25" s="135"/>
      <c r="Q25" s="135">
        <v>6</v>
      </c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>
        <f t="shared" si="0"/>
        <v>6</v>
      </c>
      <c r="BB25" s="135">
        <f t="shared" si="1"/>
        <v>17</v>
      </c>
      <c r="BC25" s="117">
        <f t="shared" si="2"/>
        <v>1700000</v>
      </c>
    </row>
    <row r="26" spans="1:55" x14ac:dyDescent="0.2">
      <c r="A26" s="64">
        <v>20</v>
      </c>
      <c r="B26" s="64">
        <v>62</v>
      </c>
      <c r="C26" s="136" t="s">
        <v>201</v>
      </c>
      <c r="D26" s="137" t="s">
        <v>199</v>
      </c>
      <c r="E26" s="135">
        <v>5</v>
      </c>
      <c r="F26" s="135">
        <v>8</v>
      </c>
      <c r="G26" s="135">
        <v>7</v>
      </c>
      <c r="H26" s="135">
        <v>5</v>
      </c>
      <c r="I26" s="135">
        <v>7</v>
      </c>
      <c r="J26" s="135">
        <v>5</v>
      </c>
      <c r="K26" s="135">
        <v>6</v>
      </c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>
        <f t="shared" si="0"/>
        <v>7</v>
      </c>
      <c r="BB26" s="135">
        <f t="shared" si="1"/>
        <v>17</v>
      </c>
      <c r="BC26" s="117">
        <f t="shared" si="2"/>
        <v>1700000</v>
      </c>
    </row>
    <row r="27" spans="1:55" x14ac:dyDescent="0.2">
      <c r="A27" s="64">
        <v>21</v>
      </c>
      <c r="B27" s="64">
        <v>66</v>
      </c>
      <c r="C27" s="136" t="s">
        <v>202</v>
      </c>
      <c r="D27" s="137" t="s">
        <v>203</v>
      </c>
      <c r="E27" s="135"/>
      <c r="F27" s="135"/>
      <c r="G27" s="135"/>
      <c r="H27" s="135">
        <v>7.7</v>
      </c>
      <c r="I27" s="135"/>
      <c r="J27" s="135">
        <v>4.7</v>
      </c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>
        <f t="shared" si="0"/>
        <v>2</v>
      </c>
      <c r="BB27" s="135">
        <f t="shared" si="1"/>
        <v>5</v>
      </c>
      <c r="BC27" s="117">
        <f t="shared" si="2"/>
        <v>500000</v>
      </c>
    </row>
    <row r="28" spans="1:55" x14ac:dyDescent="0.2">
      <c r="A28" s="64">
        <v>22</v>
      </c>
      <c r="B28" s="64">
        <v>67</v>
      </c>
      <c r="C28" s="136" t="s">
        <v>204</v>
      </c>
      <c r="D28" s="137" t="s">
        <v>205</v>
      </c>
      <c r="E28" s="135"/>
      <c r="F28" s="135"/>
      <c r="G28" s="135"/>
      <c r="H28" s="135">
        <v>7</v>
      </c>
      <c r="I28" s="135"/>
      <c r="J28" s="135">
        <v>6</v>
      </c>
      <c r="K28" s="135">
        <v>4</v>
      </c>
      <c r="L28" s="135">
        <v>5.2</v>
      </c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>
        <f t="shared" si="0"/>
        <v>3</v>
      </c>
      <c r="BB28" s="135">
        <f t="shared" si="1"/>
        <v>8</v>
      </c>
      <c r="BC28" s="117">
        <f t="shared" si="2"/>
        <v>800000</v>
      </c>
    </row>
    <row r="29" spans="1:55" x14ac:dyDescent="0.2">
      <c r="A29" s="64">
        <v>23</v>
      </c>
      <c r="B29" s="64">
        <v>69</v>
      </c>
      <c r="C29" s="136" t="s">
        <v>206</v>
      </c>
      <c r="D29" s="137" t="s">
        <v>207</v>
      </c>
      <c r="E29" s="135"/>
      <c r="F29" s="135"/>
      <c r="G29" s="135"/>
      <c r="H29" s="135">
        <v>7.8</v>
      </c>
      <c r="I29" s="135"/>
      <c r="J29" s="135">
        <v>4.7</v>
      </c>
      <c r="K29" s="135">
        <v>4.8</v>
      </c>
      <c r="L29" s="135">
        <v>10</v>
      </c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>
        <f t="shared" si="0"/>
        <v>4</v>
      </c>
      <c r="BB29" s="135">
        <f t="shared" si="1"/>
        <v>11</v>
      </c>
      <c r="BC29" s="117">
        <f t="shared" si="2"/>
        <v>1100000</v>
      </c>
    </row>
    <row r="30" spans="1:55" x14ac:dyDescent="0.2">
      <c r="A30" s="64">
        <v>24</v>
      </c>
      <c r="B30" s="64">
        <v>71</v>
      </c>
      <c r="C30" s="136" t="s">
        <v>208</v>
      </c>
      <c r="D30" s="137" t="s">
        <v>207</v>
      </c>
      <c r="E30" s="135"/>
      <c r="F30" s="135"/>
      <c r="G30" s="135"/>
      <c r="H30" s="135">
        <v>6.3</v>
      </c>
      <c r="I30" s="135"/>
      <c r="J30" s="135">
        <v>7.9</v>
      </c>
      <c r="K30" s="135">
        <v>7.3</v>
      </c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>
        <f t="shared" si="0"/>
        <v>3</v>
      </c>
      <c r="BB30" s="135">
        <f t="shared" si="1"/>
        <v>8</v>
      </c>
      <c r="BC30" s="117">
        <f t="shared" si="2"/>
        <v>800000</v>
      </c>
    </row>
    <row r="31" spans="1:55" x14ac:dyDescent="0.2">
      <c r="A31" s="64">
        <v>25</v>
      </c>
      <c r="B31" s="64">
        <v>74</v>
      </c>
      <c r="C31" s="136" t="s">
        <v>209</v>
      </c>
      <c r="D31" s="137" t="s">
        <v>207</v>
      </c>
      <c r="E31" s="135"/>
      <c r="F31" s="135"/>
      <c r="G31" s="135"/>
      <c r="H31" s="135">
        <v>5</v>
      </c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>
        <f t="shared" si="0"/>
        <v>1</v>
      </c>
      <c r="BB31" s="135">
        <f t="shared" si="1"/>
        <v>2</v>
      </c>
      <c r="BC31" s="117">
        <f t="shared" si="2"/>
        <v>200000</v>
      </c>
    </row>
    <row r="32" spans="1:55" x14ac:dyDescent="0.2">
      <c r="A32" s="64">
        <v>26</v>
      </c>
      <c r="B32" s="64">
        <v>75</v>
      </c>
      <c r="C32" s="136" t="s">
        <v>210</v>
      </c>
      <c r="D32" s="137" t="s">
        <v>207</v>
      </c>
      <c r="E32" s="135"/>
      <c r="F32" s="135"/>
      <c r="G32" s="135"/>
      <c r="H32" s="135">
        <v>9</v>
      </c>
      <c r="I32" s="135"/>
      <c r="J32" s="135">
        <v>6.9</v>
      </c>
      <c r="K32" s="135">
        <v>7.5</v>
      </c>
      <c r="L32" s="135">
        <v>6</v>
      </c>
      <c r="M32" s="135"/>
      <c r="N32" s="135"/>
      <c r="O32" s="135">
        <v>4.5999999999999996</v>
      </c>
      <c r="P32" s="135">
        <v>9</v>
      </c>
      <c r="Q32" s="135"/>
      <c r="R32" s="135"/>
      <c r="S32" s="135">
        <v>8.5</v>
      </c>
      <c r="T32" s="135">
        <v>6.2</v>
      </c>
      <c r="U32" s="135">
        <v>5.8</v>
      </c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>
        <v>8.1</v>
      </c>
      <c r="AO32" s="135"/>
      <c r="AP32" s="135"/>
      <c r="AQ32" s="135"/>
      <c r="AR32" s="135"/>
      <c r="AS32" s="135"/>
      <c r="AT32" s="135"/>
      <c r="AU32" s="135"/>
      <c r="AV32" s="135"/>
      <c r="AW32" s="135">
        <v>8.4</v>
      </c>
      <c r="AX32" s="135"/>
      <c r="AY32" s="135"/>
      <c r="AZ32" s="135"/>
      <c r="BA32" s="135">
        <f t="shared" si="0"/>
        <v>11</v>
      </c>
      <c r="BB32" s="135">
        <f t="shared" si="1"/>
        <v>32</v>
      </c>
      <c r="BC32" s="117">
        <f t="shared" si="2"/>
        <v>3200000</v>
      </c>
    </row>
    <row r="33" spans="1:55" x14ac:dyDescent="0.2">
      <c r="A33" s="64">
        <v>27</v>
      </c>
      <c r="B33" s="64">
        <v>79</v>
      </c>
      <c r="C33" s="136" t="s">
        <v>211</v>
      </c>
      <c r="D33" s="137" t="s">
        <v>212</v>
      </c>
      <c r="E33" s="135"/>
      <c r="F33" s="135"/>
      <c r="G33" s="135"/>
      <c r="H33" s="135">
        <v>5.5</v>
      </c>
      <c r="I33" s="135"/>
      <c r="J33" s="135">
        <v>9</v>
      </c>
      <c r="K33" s="135">
        <v>9</v>
      </c>
      <c r="L33" s="135">
        <v>9</v>
      </c>
      <c r="M33" s="135"/>
      <c r="N33" s="135"/>
      <c r="O33" s="135">
        <v>4.5999999999999996</v>
      </c>
      <c r="P33" s="135">
        <v>7.5</v>
      </c>
      <c r="Q33" s="135"/>
      <c r="R33" s="135"/>
      <c r="S33" s="135"/>
      <c r="T33" s="135"/>
      <c r="U33" s="135">
        <v>9.1</v>
      </c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>
        <f t="shared" si="0"/>
        <v>7</v>
      </c>
      <c r="BB33" s="135">
        <f t="shared" si="1"/>
        <v>20</v>
      </c>
      <c r="BC33" s="117">
        <f t="shared" si="2"/>
        <v>2000000</v>
      </c>
    </row>
    <row r="34" spans="1:55" x14ac:dyDescent="0.2">
      <c r="A34" s="64">
        <v>28</v>
      </c>
      <c r="B34" s="64">
        <v>80</v>
      </c>
      <c r="C34" s="136" t="s">
        <v>195</v>
      </c>
      <c r="D34" s="137" t="s">
        <v>213</v>
      </c>
      <c r="E34" s="135"/>
      <c r="F34" s="135"/>
      <c r="G34" s="135"/>
      <c r="H34" s="135">
        <v>4.4000000000000004</v>
      </c>
      <c r="I34" s="135"/>
      <c r="J34" s="135">
        <v>5.0999999999999996</v>
      </c>
      <c r="K34" s="135">
        <v>4.4000000000000004</v>
      </c>
      <c r="L34" s="135">
        <v>4.5999999999999996</v>
      </c>
      <c r="M34" s="135">
        <v>8.8000000000000007</v>
      </c>
      <c r="N34" s="135"/>
      <c r="O34" s="135">
        <v>6.2</v>
      </c>
      <c r="P34" s="135">
        <v>5.6</v>
      </c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>
        <f t="shared" si="0"/>
        <v>5</v>
      </c>
      <c r="BB34" s="135">
        <f t="shared" si="1"/>
        <v>15</v>
      </c>
      <c r="BC34" s="117">
        <f t="shared" si="2"/>
        <v>1500000</v>
      </c>
    </row>
    <row r="35" spans="1:55" x14ac:dyDescent="0.2">
      <c r="A35" s="64">
        <v>29</v>
      </c>
      <c r="B35" s="64">
        <v>92</v>
      </c>
      <c r="C35" s="136" t="s">
        <v>215</v>
      </c>
      <c r="D35" s="137" t="s">
        <v>216</v>
      </c>
      <c r="E35" s="135"/>
      <c r="F35" s="135"/>
      <c r="G35" s="135"/>
      <c r="H35" s="135">
        <v>5.9</v>
      </c>
      <c r="I35" s="135"/>
      <c r="J35" s="135"/>
      <c r="K35" s="135"/>
      <c r="L35" s="135"/>
      <c r="M35" s="135"/>
      <c r="N35" s="135"/>
      <c r="O35" s="135">
        <v>7.5</v>
      </c>
      <c r="P35" s="135"/>
      <c r="Q35" s="135"/>
      <c r="R35" s="135">
        <v>5.6</v>
      </c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>
        <v>7.8</v>
      </c>
      <c r="AX35" s="135"/>
      <c r="AY35" s="135"/>
      <c r="AZ35" s="135">
        <v>6.9</v>
      </c>
      <c r="BA35" s="135">
        <f t="shared" si="0"/>
        <v>5</v>
      </c>
      <c r="BB35" s="135">
        <f t="shared" si="1"/>
        <v>14</v>
      </c>
      <c r="BC35" s="117">
        <f t="shared" si="2"/>
        <v>1400000</v>
      </c>
    </row>
    <row r="36" spans="1:55" x14ac:dyDescent="0.2">
      <c r="A36" s="64">
        <v>30</v>
      </c>
      <c r="B36" s="64">
        <v>93</v>
      </c>
      <c r="C36" s="136" t="s">
        <v>202</v>
      </c>
      <c r="D36" s="137" t="s">
        <v>216</v>
      </c>
      <c r="E36" s="135"/>
      <c r="F36" s="135"/>
      <c r="G36" s="135"/>
      <c r="H36" s="135">
        <v>6.5</v>
      </c>
      <c r="I36" s="135"/>
      <c r="J36" s="135">
        <v>6</v>
      </c>
      <c r="K36" s="135">
        <v>6.1</v>
      </c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>
        <f t="shared" si="0"/>
        <v>3</v>
      </c>
      <c r="BB36" s="135">
        <f t="shared" si="1"/>
        <v>8</v>
      </c>
      <c r="BC36" s="117">
        <f t="shared" si="2"/>
        <v>800000</v>
      </c>
    </row>
    <row r="37" spans="1:55" x14ac:dyDescent="0.2">
      <c r="A37" s="64">
        <v>31</v>
      </c>
      <c r="B37" s="64">
        <v>94</v>
      </c>
      <c r="C37" s="136" t="s">
        <v>195</v>
      </c>
      <c r="D37" s="137" t="s">
        <v>216</v>
      </c>
      <c r="E37" s="135"/>
      <c r="F37" s="135"/>
      <c r="G37" s="135"/>
      <c r="H37" s="135">
        <v>7.3</v>
      </c>
      <c r="I37" s="135"/>
      <c r="J37" s="135"/>
      <c r="K37" s="135"/>
      <c r="L37" s="135"/>
      <c r="M37" s="135"/>
      <c r="N37" s="135"/>
      <c r="O37" s="135">
        <v>6.3</v>
      </c>
      <c r="P37" s="135">
        <v>7.3</v>
      </c>
      <c r="Q37" s="135"/>
      <c r="R37" s="135"/>
      <c r="S37" s="135">
        <v>6.9</v>
      </c>
      <c r="T37" s="135">
        <v>6</v>
      </c>
      <c r="U37" s="135">
        <v>5.6</v>
      </c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>
        <f t="shared" si="0"/>
        <v>6</v>
      </c>
      <c r="BB37" s="135">
        <f t="shared" si="1"/>
        <v>17</v>
      </c>
      <c r="BC37" s="117">
        <f t="shared" si="2"/>
        <v>1700000</v>
      </c>
    </row>
    <row r="38" spans="1:55" x14ac:dyDescent="0.2">
      <c r="A38" s="64">
        <v>32</v>
      </c>
      <c r="B38" s="64">
        <v>96</v>
      </c>
      <c r="C38" s="136" t="s">
        <v>217</v>
      </c>
      <c r="D38" s="137" t="s">
        <v>218</v>
      </c>
      <c r="E38" s="135"/>
      <c r="F38" s="135"/>
      <c r="G38" s="135"/>
      <c r="H38" s="135">
        <v>6.8</v>
      </c>
      <c r="I38" s="135"/>
      <c r="J38" s="135">
        <v>10</v>
      </c>
      <c r="K38" s="135"/>
      <c r="L38" s="135"/>
      <c r="M38" s="135"/>
      <c r="N38" s="135"/>
      <c r="O38" s="135">
        <v>8.8000000000000007</v>
      </c>
      <c r="P38" s="135">
        <v>8.8000000000000007</v>
      </c>
      <c r="Q38" s="135"/>
      <c r="R38" s="135">
        <v>9.4</v>
      </c>
      <c r="S38" s="135">
        <v>9.1</v>
      </c>
      <c r="T38" s="135">
        <v>8.1999999999999993</v>
      </c>
      <c r="U38" s="135">
        <v>9.1</v>
      </c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>
        <v>7.5</v>
      </c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>
        <f t="shared" si="0"/>
        <v>9</v>
      </c>
      <c r="BB38" s="135">
        <f t="shared" si="1"/>
        <v>26</v>
      </c>
      <c r="BC38" s="117">
        <f t="shared" si="2"/>
        <v>2600000</v>
      </c>
    </row>
    <row r="39" spans="1:55" x14ac:dyDescent="0.2">
      <c r="A39" s="64">
        <v>33</v>
      </c>
      <c r="B39" s="64">
        <v>107</v>
      </c>
      <c r="C39" s="136" t="s">
        <v>219</v>
      </c>
      <c r="D39" s="137" t="s">
        <v>220</v>
      </c>
      <c r="E39" s="135"/>
      <c r="F39" s="135"/>
      <c r="G39" s="135"/>
      <c r="H39" s="135">
        <v>6.1</v>
      </c>
      <c r="I39" s="135"/>
      <c r="J39" s="135">
        <v>7.3</v>
      </c>
      <c r="K39" s="135">
        <v>6.7</v>
      </c>
      <c r="L39" s="135"/>
      <c r="M39" s="135"/>
      <c r="N39" s="135"/>
      <c r="O39" s="135">
        <v>7</v>
      </c>
      <c r="P39" s="135">
        <v>6.1</v>
      </c>
      <c r="Q39" s="135">
        <v>8</v>
      </c>
      <c r="R39" s="135"/>
      <c r="S39" s="135"/>
      <c r="T39" s="135"/>
      <c r="U39" s="135">
        <v>5.3</v>
      </c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>
        <v>8.1999999999999993</v>
      </c>
      <c r="AR39" s="135"/>
      <c r="AS39" s="135"/>
      <c r="AT39" s="135"/>
      <c r="AU39" s="135"/>
      <c r="AV39" s="135"/>
      <c r="AW39" s="135">
        <v>7.9</v>
      </c>
      <c r="AX39" s="135"/>
      <c r="AY39" s="135"/>
      <c r="AZ39" s="135"/>
      <c r="BA39" s="135">
        <f t="shared" si="0"/>
        <v>9</v>
      </c>
      <c r="BB39" s="135">
        <f t="shared" si="1"/>
        <v>26</v>
      </c>
      <c r="BC39" s="117">
        <f t="shared" si="2"/>
        <v>2600000</v>
      </c>
    </row>
    <row r="40" spans="1:55" x14ac:dyDescent="0.2">
      <c r="A40" s="64">
        <v>34</v>
      </c>
      <c r="B40" s="64">
        <v>112</v>
      </c>
      <c r="C40" s="136" t="s">
        <v>221</v>
      </c>
      <c r="D40" s="137" t="s">
        <v>222</v>
      </c>
      <c r="E40" s="135"/>
      <c r="F40" s="135"/>
      <c r="G40" s="135"/>
      <c r="H40" s="135"/>
      <c r="I40" s="135"/>
      <c r="J40" s="135">
        <v>6.3</v>
      </c>
      <c r="K40" s="135">
        <v>5</v>
      </c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>
        <f t="shared" si="0"/>
        <v>2</v>
      </c>
      <c r="BB40" s="135">
        <f t="shared" si="1"/>
        <v>6</v>
      </c>
      <c r="BC40" s="117">
        <f t="shared" si="2"/>
        <v>600000</v>
      </c>
    </row>
    <row r="41" spans="1:55" x14ac:dyDescent="0.2">
      <c r="A41" s="64">
        <v>35</v>
      </c>
      <c r="B41" s="64">
        <v>121</v>
      </c>
      <c r="C41" s="136" t="s">
        <v>223</v>
      </c>
      <c r="D41" s="137" t="s">
        <v>224</v>
      </c>
      <c r="E41" s="135"/>
      <c r="F41" s="135"/>
      <c r="G41" s="135"/>
      <c r="H41" s="135">
        <v>7.8</v>
      </c>
      <c r="I41" s="135"/>
      <c r="J41" s="135">
        <v>8.6999999999999993</v>
      </c>
      <c r="K41" s="135">
        <v>8</v>
      </c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>
        <f t="shared" si="0"/>
        <v>3</v>
      </c>
      <c r="BB41" s="135">
        <f t="shared" si="1"/>
        <v>8</v>
      </c>
      <c r="BC41" s="117">
        <f t="shared" si="2"/>
        <v>800000</v>
      </c>
    </row>
    <row r="42" spans="1:55" x14ac:dyDescent="0.2">
      <c r="A42" s="64">
        <v>36</v>
      </c>
      <c r="B42" s="64">
        <v>123</v>
      </c>
      <c r="C42" s="136" t="s">
        <v>225</v>
      </c>
      <c r="D42" s="137" t="s">
        <v>226</v>
      </c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>
        <v>6</v>
      </c>
      <c r="P42" s="135">
        <v>6.7</v>
      </c>
      <c r="Q42" s="135"/>
      <c r="R42" s="135"/>
      <c r="S42" s="135">
        <v>5</v>
      </c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>
        <f t="shared" si="0"/>
        <v>3</v>
      </c>
      <c r="BB42" s="135">
        <f t="shared" si="1"/>
        <v>9</v>
      </c>
      <c r="BC42" s="117">
        <f t="shared" si="2"/>
        <v>900000</v>
      </c>
    </row>
    <row r="43" spans="1:55" x14ac:dyDescent="0.2">
      <c r="A43" s="64">
        <v>37</v>
      </c>
      <c r="B43" s="64">
        <v>127</v>
      </c>
      <c r="C43" s="136" t="s">
        <v>227</v>
      </c>
      <c r="D43" s="137" t="s">
        <v>228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>
        <f t="shared" si="0"/>
        <v>0</v>
      </c>
      <c r="BB43" s="135">
        <f t="shared" si="1"/>
        <v>0</v>
      </c>
      <c r="BC43" s="117">
        <f t="shared" si="2"/>
        <v>0</v>
      </c>
    </row>
    <row r="44" spans="1:55" x14ac:dyDescent="0.2">
      <c r="A44" s="64">
        <v>38</v>
      </c>
      <c r="B44" s="64">
        <v>129</v>
      </c>
      <c r="C44" s="136" t="s">
        <v>195</v>
      </c>
      <c r="D44" s="137" t="s">
        <v>229</v>
      </c>
      <c r="E44" s="135"/>
      <c r="F44" s="135"/>
      <c r="G44" s="135"/>
      <c r="H44" s="135">
        <v>6.5</v>
      </c>
      <c r="I44" s="135"/>
      <c r="J44" s="135"/>
      <c r="K44" s="135"/>
      <c r="L44" s="135"/>
      <c r="M44" s="135"/>
      <c r="N44" s="135"/>
      <c r="O44" s="135">
        <v>7.3</v>
      </c>
      <c r="P44" s="135">
        <v>5</v>
      </c>
      <c r="Q44" s="135"/>
      <c r="R44" s="135">
        <v>6</v>
      </c>
      <c r="S44" s="135">
        <v>5.9</v>
      </c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>
        <f t="shared" si="0"/>
        <v>5</v>
      </c>
      <c r="BB44" s="135">
        <f t="shared" si="1"/>
        <v>14</v>
      </c>
      <c r="BC44" s="117">
        <f t="shared" si="2"/>
        <v>1400000</v>
      </c>
    </row>
    <row r="45" spans="1:55" s="113" customFormat="1" x14ac:dyDescent="0.2">
      <c r="A45" s="111"/>
      <c r="B45" s="66"/>
      <c r="C45" s="137"/>
      <c r="D45" s="137"/>
      <c r="E45" s="138">
        <f t="shared" ref="E45:AZ45" si="3">COUNTIF(E7:E44,"&gt;=4.5")</f>
        <v>2</v>
      </c>
      <c r="F45" s="138">
        <f t="shared" si="3"/>
        <v>2</v>
      </c>
      <c r="G45" s="138">
        <f t="shared" si="3"/>
        <v>2</v>
      </c>
      <c r="H45" s="138">
        <f t="shared" si="3"/>
        <v>31</v>
      </c>
      <c r="I45" s="138">
        <f t="shared" si="3"/>
        <v>2</v>
      </c>
      <c r="J45" s="138">
        <f t="shared" si="3"/>
        <v>24</v>
      </c>
      <c r="K45" s="138">
        <f t="shared" si="3"/>
        <v>22</v>
      </c>
      <c r="L45" s="138">
        <f t="shared" si="3"/>
        <v>14</v>
      </c>
      <c r="M45" s="138">
        <f t="shared" si="3"/>
        <v>4</v>
      </c>
      <c r="N45" s="138">
        <f t="shared" si="3"/>
        <v>1</v>
      </c>
      <c r="O45" s="138">
        <f t="shared" si="3"/>
        <v>18</v>
      </c>
      <c r="P45" s="138">
        <f t="shared" si="3"/>
        <v>16</v>
      </c>
      <c r="Q45" s="138">
        <f t="shared" si="3"/>
        <v>2</v>
      </c>
      <c r="R45" s="138">
        <f t="shared" si="3"/>
        <v>7</v>
      </c>
      <c r="S45" s="138">
        <f t="shared" si="3"/>
        <v>11</v>
      </c>
      <c r="T45" s="138">
        <f t="shared" si="3"/>
        <v>7</v>
      </c>
      <c r="U45" s="138">
        <f t="shared" si="3"/>
        <v>9</v>
      </c>
      <c r="V45" s="138">
        <f t="shared" si="3"/>
        <v>0</v>
      </c>
      <c r="W45" s="138">
        <f t="shared" si="3"/>
        <v>0</v>
      </c>
      <c r="X45" s="138">
        <f t="shared" si="3"/>
        <v>0</v>
      </c>
      <c r="Y45" s="138">
        <f t="shared" si="3"/>
        <v>0</v>
      </c>
      <c r="Z45" s="138">
        <f t="shared" si="3"/>
        <v>0</v>
      </c>
      <c r="AA45" s="138">
        <f t="shared" si="3"/>
        <v>0</v>
      </c>
      <c r="AB45" s="138">
        <f t="shared" si="3"/>
        <v>0</v>
      </c>
      <c r="AC45" s="138">
        <f t="shared" si="3"/>
        <v>0</v>
      </c>
      <c r="AD45" s="138">
        <f t="shared" si="3"/>
        <v>0</v>
      </c>
      <c r="AE45" s="138">
        <f t="shared" si="3"/>
        <v>0</v>
      </c>
      <c r="AF45" s="138">
        <f t="shared" si="3"/>
        <v>0</v>
      </c>
      <c r="AG45" s="138">
        <f t="shared" si="3"/>
        <v>0</v>
      </c>
      <c r="AH45" s="138">
        <f t="shared" si="3"/>
        <v>1</v>
      </c>
      <c r="AI45" s="138">
        <f t="shared" si="3"/>
        <v>0</v>
      </c>
      <c r="AJ45" s="138">
        <f t="shared" si="3"/>
        <v>0</v>
      </c>
      <c r="AK45" s="138">
        <f t="shared" si="3"/>
        <v>0</v>
      </c>
      <c r="AL45" s="138">
        <f t="shared" si="3"/>
        <v>0</v>
      </c>
      <c r="AM45" s="138">
        <f t="shared" si="3"/>
        <v>0</v>
      </c>
      <c r="AN45" s="138">
        <f t="shared" si="3"/>
        <v>5</v>
      </c>
      <c r="AO45" s="138">
        <f t="shared" si="3"/>
        <v>0</v>
      </c>
      <c r="AP45" s="138">
        <f t="shared" si="3"/>
        <v>0</v>
      </c>
      <c r="AQ45" s="138">
        <f t="shared" si="3"/>
        <v>2</v>
      </c>
      <c r="AR45" s="138">
        <f t="shared" si="3"/>
        <v>0</v>
      </c>
      <c r="AS45" s="138">
        <f t="shared" si="3"/>
        <v>0</v>
      </c>
      <c r="AT45" s="138">
        <f t="shared" si="3"/>
        <v>0</v>
      </c>
      <c r="AU45" s="138">
        <f t="shared" si="3"/>
        <v>0</v>
      </c>
      <c r="AV45" s="138">
        <f t="shared" si="3"/>
        <v>0</v>
      </c>
      <c r="AW45" s="138">
        <f t="shared" si="3"/>
        <v>5</v>
      </c>
      <c r="AX45" s="138">
        <f t="shared" si="3"/>
        <v>0</v>
      </c>
      <c r="AY45" s="138">
        <f t="shared" si="3"/>
        <v>0</v>
      </c>
      <c r="AZ45" s="138">
        <f t="shared" si="3"/>
        <v>2</v>
      </c>
      <c r="BA45" s="138">
        <f>SUM(BA7:BA44)</f>
        <v>189</v>
      </c>
      <c r="BB45" s="138">
        <f>SUM(BB7:BB44)</f>
        <v>530</v>
      </c>
      <c r="BC45" s="118"/>
    </row>
    <row r="47" spans="1:55" x14ac:dyDescent="0.2">
      <c r="A47" s="147" t="s">
        <v>347</v>
      </c>
    </row>
  </sheetData>
  <mergeCells count="2">
    <mergeCell ref="B4:D4"/>
    <mergeCell ref="B5:D5"/>
  </mergeCells>
  <pageMargins left="0.24" right="0.15748031496063" top="0.27559055118110198" bottom="0.27559055118110198" header="0.196850393700787" footer="0.196850393700787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45"/>
  <sheetViews>
    <sheetView workbookViewId="0">
      <selection activeCell="BR25" sqref="BR25"/>
    </sheetView>
  </sheetViews>
  <sheetFormatPr defaultRowHeight="15" x14ac:dyDescent="0.25"/>
  <cols>
    <col min="1" max="1" width="3.5703125" style="41" customWidth="1"/>
    <col min="2" max="2" width="4.42578125" style="41" customWidth="1"/>
    <col min="3" max="3" width="19.140625" style="41" bestFit="1" customWidth="1"/>
    <col min="4" max="4" width="9.5703125" style="41" bestFit="1" customWidth="1"/>
    <col min="5" max="5" width="6.140625" style="50" customWidth="1"/>
    <col min="6" max="7" width="5.85546875" style="50" customWidth="1"/>
    <col min="8" max="8" width="6.7109375" style="50" customWidth="1"/>
    <col min="9" max="9" width="6.5703125" style="50" customWidth="1"/>
    <col min="10" max="14" width="4.85546875" style="50" hidden="1" customWidth="1"/>
    <col min="15" max="16" width="6.7109375" style="50" hidden="1" customWidth="1"/>
    <col min="17" max="18" width="6" style="50" hidden="1" customWidth="1"/>
    <col min="19" max="19" width="6.140625" style="50" customWidth="1"/>
    <col min="20" max="20" width="6.28515625" style="50" customWidth="1"/>
    <col min="21" max="28" width="4.85546875" style="50" hidden="1" customWidth="1"/>
    <col min="29" max="29" width="6.42578125" style="50" customWidth="1"/>
    <col min="30" max="54" width="4.85546875" style="41" hidden="1" customWidth="1"/>
    <col min="55" max="55" width="12.42578125" style="41" hidden="1" customWidth="1"/>
    <col min="56" max="67" width="4.85546875" style="41" hidden="1" customWidth="1"/>
    <col min="68" max="69" width="9.140625" style="50"/>
    <col min="70" max="70" width="14.28515625" style="50" bestFit="1" customWidth="1"/>
    <col min="71" max="16384" width="9.140625" style="41"/>
  </cols>
  <sheetData>
    <row r="1" spans="1:70" ht="15.75" x14ac:dyDescent="0.25">
      <c r="A1" s="52" t="s">
        <v>344</v>
      </c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5"/>
      <c r="BG1" s="51"/>
      <c r="BH1" s="51"/>
      <c r="BI1" s="55"/>
    </row>
    <row r="2" spans="1:70" s="105" customFormat="1" ht="13.5" x14ac:dyDescent="0.25">
      <c r="A2" s="139" t="s">
        <v>346</v>
      </c>
      <c r="B2" s="139"/>
      <c r="C2" s="139"/>
      <c r="D2" s="139"/>
      <c r="E2" s="139"/>
      <c r="F2" s="139"/>
      <c r="G2" s="139"/>
      <c r="H2" s="139"/>
      <c r="I2" s="139"/>
    </row>
    <row r="3" spans="1:70" ht="15.75" x14ac:dyDescent="0.25">
      <c r="A3" s="52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5"/>
      <c r="BG3" s="51"/>
      <c r="BH3" s="51"/>
      <c r="BI3" s="55"/>
    </row>
    <row r="4" spans="1:70" s="91" customFormat="1" ht="102" customHeight="1" x14ac:dyDescent="0.25">
      <c r="A4" s="94"/>
      <c r="B4" s="143" t="s">
        <v>39</v>
      </c>
      <c r="C4" s="143"/>
      <c r="D4" s="143"/>
      <c r="E4" s="79" t="s">
        <v>167</v>
      </c>
      <c r="F4" s="79" t="s">
        <v>168</v>
      </c>
      <c r="G4" s="79" t="s">
        <v>169</v>
      </c>
      <c r="H4" s="80" t="s">
        <v>0</v>
      </c>
      <c r="I4" s="79" t="s">
        <v>170</v>
      </c>
      <c r="J4" s="80" t="s">
        <v>167</v>
      </c>
      <c r="K4" s="80" t="s">
        <v>168</v>
      </c>
      <c r="L4" s="80" t="s">
        <v>169</v>
      </c>
      <c r="M4" s="80" t="s">
        <v>170</v>
      </c>
      <c r="N4" s="80" t="s">
        <v>87</v>
      </c>
      <c r="O4" s="80" t="s">
        <v>88</v>
      </c>
      <c r="P4" s="80" t="s">
        <v>89</v>
      </c>
      <c r="Q4" s="81" t="s">
        <v>1</v>
      </c>
      <c r="R4" s="80" t="s">
        <v>2</v>
      </c>
      <c r="S4" s="80" t="s">
        <v>3</v>
      </c>
      <c r="T4" s="80" t="s">
        <v>4</v>
      </c>
      <c r="U4" s="80" t="s">
        <v>41</v>
      </c>
      <c r="V4" s="82" t="s">
        <v>42</v>
      </c>
      <c r="W4" s="80" t="s">
        <v>43</v>
      </c>
      <c r="X4" s="80" t="s">
        <v>44</v>
      </c>
      <c r="Y4" s="82" t="s">
        <v>45</v>
      </c>
      <c r="Z4" s="80" t="s">
        <v>46</v>
      </c>
      <c r="AA4" s="82" t="s">
        <v>47</v>
      </c>
      <c r="AB4" s="82" t="s">
        <v>48</v>
      </c>
      <c r="AC4" s="80" t="s">
        <v>8</v>
      </c>
      <c r="AD4" s="76" t="s">
        <v>49</v>
      </c>
      <c r="AE4" s="76" t="s">
        <v>50</v>
      </c>
      <c r="AF4" s="76" t="s">
        <v>51</v>
      </c>
      <c r="AG4" s="76" t="s">
        <v>52</v>
      </c>
      <c r="AH4" s="76" t="s">
        <v>53</v>
      </c>
      <c r="AI4" s="76" t="s">
        <v>54</v>
      </c>
      <c r="AJ4" s="76" t="s">
        <v>55</v>
      </c>
      <c r="AK4" s="76" t="s">
        <v>56</v>
      </c>
      <c r="AL4" s="76" t="s">
        <v>57</v>
      </c>
      <c r="AM4" s="76" t="s">
        <v>58</v>
      </c>
      <c r="AN4" s="76" t="s">
        <v>59</v>
      </c>
      <c r="AO4" s="76" t="s">
        <v>60</v>
      </c>
      <c r="AP4" s="76" t="s">
        <v>61</v>
      </c>
      <c r="AQ4" s="76" t="s">
        <v>62</v>
      </c>
      <c r="AR4" s="76" t="s">
        <v>63</v>
      </c>
      <c r="AS4" s="76" t="s">
        <v>64</v>
      </c>
      <c r="AT4" s="76" t="s">
        <v>65</v>
      </c>
      <c r="AU4" s="76" t="s">
        <v>66</v>
      </c>
      <c r="AV4" s="76" t="s">
        <v>67</v>
      </c>
      <c r="AW4" s="76" t="s">
        <v>68</v>
      </c>
      <c r="AX4" s="76" t="s">
        <v>69</v>
      </c>
      <c r="AY4" s="75" t="s">
        <v>70</v>
      </c>
      <c r="AZ4" s="76" t="s">
        <v>71</v>
      </c>
      <c r="BA4" s="76" t="s">
        <v>72</v>
      </c>
      <c r="BB4" s="76" t="s">
        <v>73</v>
      </c>
      <c r="BC4" s="76" t="s">
        <v>74</v>
      </c>
      <c r="BD4" s="75" t="s">
        <v>35</v>
      </c>
      <c r="BE4" s="95" t="s">
        <v>33</v>
      </c>
      <c r="BF4" s="77" t="s">
        <v>7</v>
      </c>
      <c r="BG4" s="76" t="s">
        <v>75</v>
      </c>
      <c r="BH4" s="76" t="s">
        <v>76</v>
      </c>
      <c r="BI4" s="76" t="s">
        <v>77</v>
      </c>
      <c r="BJ4" s="76" t="s">
        <v>78</v>
      </c>
      <c r="BK4" s="76" t="s">
        <v>79</v>
      </c>
      <c r="BL4" s="76" t="s">
        <v>80</v>
      </c>
      <c r="BM4" s="75" t="s">
        <v>81</v>
      </c>
      <c r="BN4" s="75" t="s">
        <v>82</v>
      </c>
      <c r="BO4" s="89" t="s">
        <v>83</v>
      </c>
      <c r="BP4" s="26" t="s">
        <v>341</v>
      </c>
      <c r="BQ4" s="26" t="s">
        <v>339</v>
      </c>
      <c r="BR4" s="39" t="s">
        <v>340</v>
      </c>
    </row>
    <row r="5" spans="1:70" s="44" customFormat="1" ht="21.75" customHeight="1" x14ac:dyDescent="0.25">
      <c r="A5" s="42"/>
      <c r="B5" s="144" t="s">
        <v>40</v>
      </c>
      <c r="C5" s="144"/>
      <c r="D5" s="144"/>
      <c r="E5" s="70">
        <v>2</v>
      </c>
      <c r="F5" s="70">
        <v>3</v>
      </c>
      <c r="G5" s="70">
        <v>3</v>
      </c>
      <c r="H5" s="70">
        <v>2</v>
      </c>
      <c r="I5" s="70">
        <v>3</v>
      </c>
      <c r="J5" s="70">
        <v>3</v>
      </c>
      <c r="K5" s="70">
        <v>2</v>
      </c>
      <c r="L5" s="70">
        <v>2</v>
      </c>
      <c r="M5" s="70">
        <v>2</v>
      </c>
      <c r="N5" s="70">
        <v>3</v>
      </c>
      <c r="O5" s="70">
        <v>3</v>
      </c>
      <c r="P5" s="70">
        <v>3</v>
      </c>
      <c r="Q5" s="70">
        <v>3</v>
      </c>
      <c r="R5" s="70">
        <v>3</v>
      </c>
      <c r="S5" s="70">
        <v>3</v>
      </c>
      <c r="T5" s="70">
        <v>3</v>
      </c>
      <c r="U5" s="70">
        <v>2</v>
      </c>
      <c r="V5" s="70">
        <v>2</v>
      </c>
      <c r="W5" s="43">
        <v>3</v>
      </c>
      <c r="X5" s="43">
        <v>3</v>
      </c>
      <c r="Y5" s="43">
        <v>2</v>
      </c>
      <c r="Z5" s="43">
        <v>2</v>
      </c>
      <c r="AA5" s="43">
        <v>2</v>
      </c>
      <c r="AB5" s="43">
        <v>3</v>
      </c>
      <c r="AC5" s="43">
        <v>3</v>
      </c>
      <c r="AD5" s="43">
        <v>3</v>
      </c>
      <c r="AE5" s="43">
        <v>2</v>
      </c>
      <c r="AF5" s="70">
        <v>2</v>
      </c>
      <c r="AG5" s="43">
        <v>2</v>
      </c>
      <c r="AH5" s="71">
        <v>2</v>
      </c>
      <c r="AI5" s="43">
        <v>2</v>
      </c>
      <c r="AJ5" s="43">
        <v>2</v>
      </c>
      <c r="AK5" s="72">
        <v>2</v>
      </c>
      <c r="AL5" s="43">
        <v>2</v>
      </c>
      <c r="AM5" s="43">
        <v>2</v>
      </c>
      <c r="AN5" s="43">
        <v>2</v>
      </c>
      <c r="AO5" s="43">
        <v>2</v>
      </c>
      <c r="AP5" s="43">
        <v>2</v>
      </c>
      <c r="AQ5" s="72">
        <v>2</v>
      </c>
      <c r="AR5" s="43">
        <v>3</v>
      </c>
      <c r="AS5" s="43">
        <v>3</v>
      </c>
      <c r="AT5" s="43">
        <v>3</v>
      </c>
      <c r="AU5" s="43">
        <v>2</v>
      </c>
      <c r="AV5" s="43">
        <v>2</v>
      </c>
      <c r="AW5" s="43">
        <v>2</v>
      </c>
      <c r="AX5" s="43">
        <v>2</v>
      </c>
      <c r="AY5" s="43">
        <v>3</v>
      </c>
      <c r="AZ5" s="43">
        <v>3</v>
      </c>
      <c r="BA5" s="42">
        <v>3</v>
      </c>
      <c r="BB5" s="42">
        <v>3</v>
      </c>
      <c r="BC5" s="73">
        <v>3</v>
      </c>
      <c r="BD5" s="78">
        <v>3</v>
      </c>
      <c r="BE5" s="78">
        <v>3</v>
      </c>
      <c r="BF5" s="78">
        <v>3</v>
      </c>
      <c r="BG5" s="78">
        <v>3</v>
      </c>
      <c r="BH5" s="78">
        <v>3</v>
      </c>
      <c r="BI5" s="78">
        <v>3</v>
      </c>
      <c r="BJ5" s="78">
        <v>3</v>
      </c>
      <c r="BK5" s="78">
        <v>3</v>
      </c>
      <c r="BL5" s="78">
        <v>3</v>
      </c>
      <c r="BM5" s="78">
        <v>3</v>
      </c>
      <c r="BN5" s="78">
        <v>3</v>
      </c>
      <c r="BO5" s="78">
        <v>3</v>
      </c>
      <c r="BP5" s="42"/>
      <c r="BQ5" s="42"/>
      <c r="BR5" s="42"/>
    </row>
    <row r="6" spans="1:70" ht="21.75" customHeight="1" x14ac:dyDescent="0.25">
      <c r="A6" s="45" t="s">
        <v>230</v>
      </c>
      <c r="B6" s="54" t="s">
        <v>231</v>
      </c>
      <c r="C6" s="46" t="s">
        <v>175</v>
      </c>
      <c r="D6" s="46" t="s">
        <v>176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4"/>
      <c r="X6" s="4"/>
      <c r="Y6" s="4"/>
      <c r="Z6" s="4"/>
      <c r="AA6" s="4"/>
      <c r="AB6" s="4"/>
      <c r="AC6" s="4"/>
      <c r="AD6" s="4"/>
      <c r="AE6" s="4"/>
      <c r="AF6" s="59"/>
      <c r="AG6" s="4"/>
      <c r="AH6" s="60"/>
      <c r="AI6" s="4"/>
      <c r="AJ6" s="4"/>
      <c r="AK6" s="5"/>
      <c r="AL6" s="4"/>
      <c r="AM6" s="4"/>
      <c r="AN6" s="4"/>
      <c r="AO6" s="4"/>
      <c r="AP6" s="4"/>
      <c r="AQ6" s="5"/>
      <c r="AR6" s="4"/>
      <c r="AS6" s="4"/>
      <c r="AT6" s="4"/>
      <c r="AU6" s="4"/>
      <c r="AV6" s="4"/>
      <c r="AW6" s="4"/>
      <c r="AX6" s="4"/>
      <c r="AY6" s="4"/>
      <c r="AZ6" s="4"/>
      <c r="BA6" s="40"/>
      <c r="BB6" s="40"/>
      <c r="BC6" s="58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40"/>
      <c r="BQ6" s="40"/>
      <c r="BR6" s="40"/>
    </row>
    <row r="7" spans="1:70" x14ac:dyDescent="0.25">
      <c r="A7" s="67">
        <v>1</v>
      </c>
      <c r="B7" s="64">
        <v>15</v>
      </c>
      <c r="C7" s="65" t="s">
        <v>232</v>
      </c>
      <c r="D7" s="66" t="s">
        <v>178</v>
      </c>
      <c r="E7" s="40"/>
      <c r="F7" s="40"/>
      <c r="G7" s="40"/>
      <c r="H7" s="40">
        <v>8.6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40">
        <f t="shared" ref="BP7:BP24" si="0">COUNTIF(E7:AC7,"&gt;4.5")</f>
        <v>1</v>
      </c>
      <c r="BQ7" s="40">
        <f ca="1">SUMIF(E7:BO7,"&gt;4.5",$E$5:$AZ$5)</f>
        <v>2</v>
      </c>
      <c r="BR7" s="58">
        <f ca="1">BQ7*100000</f>
        <v>200000</v>
      </c>
    </row>
    <row r="8" spans="1:70" x14ac:dyDescent="0.25">
      <c r="A8" s="67">
        <v>2</v>
      </c>
      <c r="B8" s="64">
        <v>21</v>
      </c>
      <c r="C8" s="65" t="s">
        <v>233</v>
      </c>
      <c r="D8" s="66" t="s">
        <v>178</v>
      </c>
      <c r="E8" s="40"/>
      <c r="F8" s="40"/>
      <c r="G8" s="40"/>
      <c r="H8" s="40">
        <v>7.7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>
        <v>6.7</v>
      </c>
      <c r="T8" s="40"/>
      <c r="U8" s="40"/>
      <c r="V8" s="40"/>
      <c r="W8" s="40"/>
      <c r="X8" s="40"/>
      <c r="Y8" s="40"/>
      <c r="Z8" s="40"/>
      <c r="AA8" s="40"/>
      <c r="AB8" s="40"/>
      <c r="AC8" s="40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40">
        <f t="shared" si="0"/>
        <v>2</v>
      </c>
      <c r="BQ8" s="40">
        <f t="shared" ref="BQ8:BQ24" ca="1" si="1">SUMIF(E8:BO8,"&gt;4.5",$E$5:$AZ$5)</f>
        <v>5</v>
      </c>
      <c r="BR8" s="58">
        <f t="shared" ref="BR8:BR24" ca="1" si="2">BQ8*100000</f>
        <v>500000</v>
      </c>
    </row>
    <row r="9" spans="1:70" x14ac:dyDescent="0.25">
      <c r="A9" s="67">
        <v>3</v>
      </c>
      <c r="B9" s="64">
        <v>22</v>
      </c>
      <c r="C9" s="65" t="s">
        <v>234</v>
      </c>
      <c r="D9" s="66" t="s">
        <v>178</v>
      </c>
      <c r="E9" s="40"/>
      <c r="F9" s="40"/>
      <c r="G9" s="40"/>
      <c r="H9" s="40">
        <v>5.5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>
        <v>5.2</v>
      </c>
      <c r="T9" s="40">
        <v>6.9</v>
      </c>
      <c r="U9" s="40"/>
      <c r="V9" s="40"/>
      <c r="W9" s="40"/>
      <c r="X9" s="40"/>
      <c r="Y9" s="40"/>
      <c r="Z9" s="40"/>
      <c r="AA9" s="40"/>
      <c r="AB9" s="40"/>
      <c r="AC9" s="40">
        <v>8.1999999999999993</v>
      </c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40">
        <f t="shared" si="0"/>
        <v>4</v>
      </c>
      <c r="BQ9" s="40">
        <f t="shared" ca="1" si="1"/>
        <v>11</v>
      </c>
      <c r="BR9" s="58">
        <f t="shared" ca="1" si="2"/>
        <v>1100000</v>
      </c>
    </row>
    <row r="10" spans="1:70" x14ac:dyDescent="0.25">
      <c r="A10" s="67">
        <v>4</v>
      </c>
      <c r="B10" s="64">
        <v>51</v>
      </c>
      <c r="C10" s="65" t="s">
        <v>235</v>
      </c>
      <c r="D10" s="66" t="s">
        <v>236</v>
      </c>
      <c r="E10" s="40">
        <v>6</v>
      </c>
      <c r="F10" s="40">
        <v>7</v>
      </c>
      <c r="G10" s="40">
        <v>8</v>
      </c>
      <c r="H10" s="40">
        <v>6</v>
      </c>
      <c r="I10" s="40">
        <v>6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40">
        <f t="shared" si="0"/>
        <v>5</v>
      </c>
      <c r="BQ10" s="40">
        <f t="shared" ca="1" si="1"/>
        <v>13</v>
      </c>
      <c r="BR10" s="58">
        <f t="shared" ca="1" si="2"/>
        <v>1300000</v>
      </c>
    </row>
    <row r="11" spans="1:70" x14ac:dyDescent="0.25">
      <c r="A11" s="67">
        <v>5</v>
      </c>
      <c r="B11" s="64">
        <v>65</v>
      </c>
      <c r="C11" s="65" t="s">
        <v>193</v>
      </c>
      <c r="D11" s="66" t="s">
        <v>203</v>
      </c>
      <c r="E11" s="40">
        <v>5</v>
      </c>
      <c r="F11" s="40">
        <v>6</v>
      </c>
      <c r="G11" s="40">
        <v>6</v>
      </c>
      <c r="H11" s="40">
        <v>8</v>
      </c>
      <c r="I11" s="40">
        <v>6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40">
        <f t="shared" si="0"/>
        <v>5</v>
      </c>
      <c r="BQ11" s="40">
        <f t="shared" ca="1" si="1"/>
        <v>13</v>
      </c>
      <c r="BR11" s="58">
        <f t="shared" ca="1" si="2"/>
        <v>1300000</v>
      </c>
    </row>
    <row r="12" spans="1:70" x14ac:dyDescent="0.25">
      <c r="A12" s="67">
        <v>6</v>
      </c>
      <c r="B12" s="64">
        <v>68</v>
      </c>
      <c r="C12" s="65" t="s">
        <v>237</v>
      </c>
      <c r="D12" s="66" t="s">
        <v>238</v>
      </c>
      <c r="E12" s="40"/>
      <c r="F12" s="40"/>
      <c r="G12" s="40"/>
      <c r="H12" s="40">
        <v>6.8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40">
        <f t="shared" si="0"/>
        <v>1</v>
      </c>
      <c r="BQ12" s="40">
        <f t="shared" ca="1" si="1"/>
        <v>2</v>
      </c>
      <c r="BR12" s="58">
        <f t="shared" ca="1" si="2"/>
        <v>200000</v>
      </c>
    </row>
    <row r="13" spans="1:70" x14ac:dyDescent="0.25">
      <c r="A13" s="67">
        <v>7</v>
      </c>
      <c r="B13" s="64">
        <v>77</v>
      </c>
      <c r="C13" s="65" t="s">
        <v>239</v>
      </c>
      <c r="D13" s="66" t="s">
        <v>240</v>
      </c>
      <c r="E13" s="40"/>
      <c r="F13" s="40"/>
      <c r="G13" s="40"/>
      <c r="H13" s="40">
        <v>8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40">
        <f t="shared" si="0"/>
        <v>1</v>
      </c>
      <c r="BQ13" s="40">
        <f t="shared" ca="1" si="1"/>
        <v>2</v>
      </c>
      <c r="BR13" s="58">
        <f t="shared" ca="1" si="2"/>
        <v>200000</v>
      </c>
    </row>
    <row r="14" spans="1:70" x14ac:dyDescent="0.25">
      <c r="A14" s="67">
        <v>8</v>
      </c>
      <c r="B14" s="64">
        <v>78</v>
      </c>
      <c r="C14" s="65" t="s">
        <v>241</v>
      </c>
      <c r="D14" s="66" t="s">
        <v>242</v>
      </c>
      <c r="E14" s="40">
        <v>6</v>
      </c>
      <c r="F14" s="40">
        <v>6</v>
      </c>
      <c r="G14" s="40">
        <v>6</v>
      </c>
      <c r="H14" s="40"/>
      <c r="I14" s="40">
        <v>5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40">
        <f t="shared" si="0"/>
        <v>4</v>
      </c>
      <c r="BQ14" s="40">
        <f t="shared" ca="1" si="1"/>
        <v>11</v>
      </c>
      <c r="BR14" s="58">
        <f t="shared" ca="1" si="2"/>
        <v>1100000</v>
      </c>
    </row>
    <row r="15" spans="1:70" x14ac:dyDescent="0.25">
      <c r="A15" s="67">
        <v>9</v>
      </c>
      <c r="B15" s="64">
        <v>83</v>
      </c>
      <c r="C15" s="65" t="s">
        <v>243</v>
      </c>
      <c r="D15" s="66" t="s">
        <v>214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40">
        <f t="shared" si="0"/>
        <v>0</v>
      </c>
      <c r="BQ15" s="40">
        <f t="shared" ca="1" si="1"/>
        <v>0</v>
      </c>
      <c r="BR15" s="58">
        <f t="shared" ca="1" si="2"/>
        <v>0</v>
      </c>
    </row>
    <row r="16" spans="1:70" x14ac:dyDescent="0.25">
      <c r="A16" s="67">
        <v>10</v>
      </c>
      <c r="B16" s="64">
        <v>90</v>
      </c>
      <c r="C16" s="65" t="s">
        <v>244</v>
      </c>
      <c r="D16" s="66" t="s">
        <v>245</v>
      </c>
      <c r="E16" s="40">
        <v>6</v>
      </c>
      <c r="F16" s="40">
        <v>7</v>
      </c>
      <c r="G16" s="40">
        <v>8</v>
      </c>
      <c r="H16" s="40">
        <v>9</v>
      </c>
      <c r="I16" s="40">
        <v>7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40">
        <f t="shared" si="0"/>
        <v>5</v>
      </c>
      <c r="BQ16" s="40">
        <f t="shared" ca="1" si="1"/>
        <v>13</v>
      </c>
      <c r="BR16" s="58">
        <f t="shared" ca="1" si="2"/>
        <v>1300000</v>
      </c>
    </row>
    <row r="17" spans="1:70" x14ac:dyDescent="0.25">
      <c r="A17" s="67">
        <v>11</v>
      </c>
      <c r="B17" s="64">
        <v>91</v>
      </c>
      <c r="C17" s="65" t="s">
        <v>246</v>
      </c>
      <c r="D17" s="66" t="s">
        <v>216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40">
        <f t="shared" si="0"/>
        <v>0</v>
      </c>
      <c r="BQ17" s="40">
        <f t="shared" ca="1" si="1"/>
        <v>0</v>
      </c>
      <c r="BR17" s="58">
        <f t="shared" ca="1" si="2"/>
        <v>0</v>
      </c>
    </row>
    <row r="18" spans="1:70" x14ac:dyDescent="0.25">
      <c r="A18" s="67">
        <v>12</v>
      </c>
      <c r="B18" s="64">
        <v>95</v>
      </c>
      <c r="C18" s="65" t="s">
        <v>247</v>
      </c>
      <c r="D18" s="66" t="s">
        <v>248</v>
      </c>
      <c r="E18" s="40">
        <v>5.5</v>
      </c>
      <c r="F18" s="40">
        <v>9</v>
      </c>
      <c r="G18" s="40">
        <v>5</v>
      </c>
      <c r="H18" s="40">
        <v>5</v>
      </c>
      <c r="I18" s="40">
        <v>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40">
        <f t="shared" si="0"/>
        <v>5</v>
      </c>
      <c r="BQ18" s="40">
        <f t="shared" ca="1" si="1"/>
        <v>13</v>
      </c>
      <c r="BR18" s="58">
        <f t="shared" ca="1" si="2"/>
        <v>1300000</v>
      </c>
    </row>
    <row r="19" spans="1:70" x14ac:dyDescent="0.25">
      <c r="A19" s="67">
        <v>13</v>
      </c>
      <c r="B19" s="64">
        <v>97</v>
      </c>
      <c r="C19" s="65" t="s">
        <v>249</v>
      </c>
      <c r="D19" s="66" t="s">
        <v>250</v>
      </c>
      <c r="E19" s="40">
        <v>6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40">
        <f t="shared" si="0"/>
        <v>1</v>
      </c>
      <c r="BQ19" s="40">
        <f t="shared" ca="1" si="1"/>
        <v>2</v>
      </c>
      <c r="BR19" s="58">
        <f t="shared" ca="1" si="2"/>
        <v>200000</v>
      </c>
    </row>
    <row r="20" spans="1:70" x14ac:dyDescent="0.25">
      <c r="A20" s="67">
        <v>14</v>
      </c>
      <c r="B20" s="64">
        <v>103</v>
      </c>
      <c r="C20" s="65" t="s">
        <v>251</v>
      </c>
      <c r="D20" s="66" t="s">
        <v>252</v>
      </c>
      <c r="E20" s="40"/>
      <c r="F20" s="40"/>
      <c r="G20" s="40"/>
      <c r="H20" s="40">
        <v>6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40">
        <f t="shared" si="0"/>
        <v>1</v>
      </c>
      <c r="BQ20" s="40">
        <f t="shared" ca="1" si="1"/>
        <v>2</v>
      </c>
      <c r="BR20" s="58">
        <f t="shared" ca="1" si="2"/>
        <v>200000</v>
      </c>
    </row>
    <row r="21" spans="1:70" x14ac:dyDescent="0.25">
      <c r="A21" s="67">
        <v>15</v>
      </c>
      <c r="B21" s="64">
        <v>109</v>
      </c>
      <c r="C21" s="65" t="s">
        <v>195</v>
      </c>
      <c r="D21" s="66" t="s">
        <v>253</v>
      </c>
      <c r="E21" s="40"/>
      <c r="F21" s="40"/>
      <c r="G21" s="40"/>
      <c r="H21" s="40">
        <v>7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40">
        <f t="shared" si="0"/>
        <v>1</v>
      </c>
      <c r="BQ21" s="40">
        <f t="shared" ca="1" si="1"/>
        <v>2</v>
      </c>
      <c r="BR21" s="58">
        <f t="shared" ca="1" si="2"/>
        <v>200000</v>
      </c>
    </row>
    <row r="22" spans="1:70" x14ac:dyDescent="0.25">
      <c r="A22" s="67">
        <v>16</v>
      </c>
      <c r="B22" s="64">
        <v>111</v>
      </c>
      <c r="C22" s="65" t="s">
        <v>254</v>
      </c>
      <c r="D22" s="66" t="s">
        <v>255</v>
      </c>
      <c r="E22" s="40"/>
      <c r="F22" s="40"/>
      <c r="G22" s="40"/>
      <c r="H22" s="40">
        <v>5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40">
        <f t="shared" si="0"/>
        <v>1</v>
      </c>
      <c r="BQ22" s="40">
        <f t="shared" ca="1" si="1"/>
        <v>2</v>
      </c>
      <c r="BR22" s="58">
        <f t="shared" ca="1" si="2"/>
        <v>200000</v>
      </c>
    </row>
    <row r="23" spans="1:70" x14ac:dyDescent="0.25">
      <c r="A23" s="67">
        <v>17</v>
      </c>
      <c r="B23" s="64">
        <v>115</v>
      </c>
      <c r="C23" s="65" t="s">
        <v>256</v>
      </c>
      <c r="D23" s="66" t="s">
        <v>257</v>
      </c>
      <c r="E23" s="40"/>
      <c r="F23" s="40"/>
      <c r="G23" s="40"/>
      <c r="H23" s="40">
        <v>6.3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40">
        <f t="shared" si="0"/>
        <v>1</v>
      </c>
      <c r="BQ23" s="40">
        <f t="shared" ca="1" si="1"/>
        <v>2</v>
      </c>
      <c r="BR23" s="58">
        <f t="shared" ca="1" si="2"/>
        <v>200000</v>
      </c>
    </row>
    <row r="24" spans="1:70" x14ac:dyDescent="0.25">
      <c r="A24" s="67">
        <v>18</v>
      </c>
      <c r="B24" s="64">
        <v>128</v>
      </c>
      <c r="C24" s="65" t="s">
        <v>258</v>
      </c>
      <c r="D24" s="66" t="s">
        <v>229</v>
      </c>
      <c r="E24" s="40">
        <v>6</v>
      </c>
      <c r="F24" s="40">
        <v>6</v>
      </c>
      <c r="G24" s="40">
        <v>7</v>
      </c>
      <c r="H24" s="40">
        <v>8.1999999999999993</v>
      </c>
      <c r="I24" s="40">
        <v>5.7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40">
        <f t="shared" si="0"/>
        <v>5</v>
      </c>
      <c r="BQ24" s="40">
        <f t="shared" ca="1" si="1"/>
        <v>13</v>
      </c>
      <c r="BR24" s="58">
        <f t="shared" ca="1" si="2"/>
        <v>1300000</v>
      </c>
    </row>
    <row r="25" spans="1:70" s="51" customFormat="1" ht="14.25" x14ac:dyDescent="0.2">
      <c r="A25" s="45"/>
      <c r="B25" s="45"/>
      <c r="C25" s="45"/>
      <c r="D25" s="45"/>
      <c r="E25" s="99">
        <f>COUNTIF(E7:E24,"&gt;=4.5")</f>
        <v>7</v>
      </c>
      <c r="F25" s="45">
        <f t="shared" ref="F25:BO25" si="3">COUNTIF(F7:F24,"&gt;=4.5")</f>
        <v>6</v>
      </c>
      <c r="G25" s="45">
        <f t="shared" si="3"/>
        <v>6</v>
      </c>
      <c r="H25" s="45">
        <f t="shared" si="3"/>
        <v>14</v>
      </c>
      <c r="I25" s="45">
        <f t="shared" si="3"/>
        <v>6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0</v>
      </c>
      <c r="Q25" s="45">
        <f t="shared" si="3"/>
        <v>0</v>
      </c>
      <c r="R25" s="45">
        <f t="shared" si="3"/>
        <v>0</v>
      </c>
      <c r="S25" s="45">
        <f t="shared" si="3"/>
        <v>2</v>
      </c>
      <c r="T25" s="45">
        <f t="shared" si="3"/>
        <v>1</v>
      </c>
      <c r="U25" s="45">
        <f t="shared" si="3"/>
        <v>0</v>
      </c>
      <c r="V25" s="45">
        <f t="shared" si="3"/>
        <v>0</v>
      </c>
      <c r="W25" s="45">
        <f t="shared" si="3"/>
        <v>0</v>
      </c>
      <c r="X25" s="45">
        <f t="shared" si="3"/>
        <v>0</v>
      </c>
      <c r="Y25" s="45">
        <f t="shared" si="3"/>
        <v>0</v>
      </c>
      <c r="Z25" s="45">
        <f t="shared" si="3"/>
        <v>0</v>
      </c>
      <c r="AA25" s="45">
        <f t="shared" si="3"/>
        <v>0</v>
      </c>
      <c r="AB25" s="45">
        <f t="shared" si="3"/>
        <v>0</v>
      </c>
      <c r="AC25" s="45">
        <f t="shared" si="3"/>
        <v>1</v>
      </c>
      <c r="AD25" s="45">
        <f t="shared" si="3"/>
        <v>0</v>
      </c>
      <c r="AE25" s="45">
        <f t="shared" si="3"/>
        <v>0</v>
      </c>
      <c r="AF25" s="45">
        <f t="shared" si="3"/>
        <v>0</v>
      </c>
      <c r="AG25" s="45">
        <f t="shared" si="3"/>
        <v>0</v>
      </c>
      <c r="AH25" s="45">
        <f t="shared" si="3"/>
        <v>0</v>
      </c>
      <c r="AI25" s="45">
        <f t="shared" si="3"/>
        <v>0</v>
      </c>
      <c r="AJ25" s="45">
        <f t="shared" si="3"/>
        <v>0</v>
      </c>
      <c r="AK25" s="45">
        <f t="shared" si="3"/>
        <v>0</v>
      </c>
      <c r="AL25" s="45">
        <f t="shared" si="3"/>
        <v>0</v>
      </c>
      <c r="AM25" s="45">
        <f t="shared" si="3"/>
        <v>0</v>
      </c>
      <c r="AN25" s="45">
        <f t="shared" si="3"/>
        <v>0</v>
      </c>
      <c r="AO25" s="45">
        <f t="shared" si="3"/>
        <v>0</v>
      </c>
      <c r="AP25" s="45">
        <f t="shared" si="3"/>
        <v>0</v>
      </c>
      <c r="AQ25" s="45">
        <f t="shared" si="3"/>
        <v>0</v>
      </c>
      <c r="AR25" s="45">
        <f t="shared" si="3"/>
        <v>0</v>
      </c>
      <c r="AS25" s="45">
        <f t="shared" si="3"/>
        <v>0</v>
      </c>
      <c r="AT25" s="45">
        <f t="shared" si="3"/>
        <v>0</v>
      </c>
      <c r="AU25" s="45">
        <f t="shared" si="3"/>
        <v>0</v>
      </c>
      <c r="AV25" s="45">
        <f t="shared" si="3"/>
        <v>0</v>
      </c>
      <c r="AW25" s="45">
        <f t="shared" si="3"/>
        <v>0</v>
      </c>
      <c r="AX25" s="45">
        <f t="shared" si="3"/>
        <v>0</v>
      </c>
      <c r="AY25" s="45">
        <f t="shared" si="3"/>
        <v>0</v>
      </c>
      <c r="AZ25" s="45">
        <f t="shared" si="3"/>
        <v>0</v>
      </c>
      <c r="BA25" s="45">
        <f t="shared" si="3"/>
        <v>0</v>
      </c>
      <c r="BB25" s="45">
        <f t="shared" si="3"/>
        <v>0</v>
      </c>
      <c r="BC25" s="45">
        <f t="shared" si="3"/>
        <v>0</v>
      </c>
      <c r="BD25" s="45">
        <f t="shared" si="3"/>
        <v>0</v>
      </c>
      <c r="BE25" s="45">
        <f t="shared" si="3"/>
        <v>0</v>
      </c>
      <c r="BF25" s="45">
        <f t="shared" si="3"/>
        <v>0</v>
      </c>
      <c r="BG25" s="45">
        <f t="shared" si="3"/>
        <v>0</v>
      </c>
      <c r="BH25" s="45">
        <f t="shared" si="3"/>
        <v>0</v>
      </c>
      <c r="BI25" s="45">
        <f t="shared" si="3"/>
        <v>0</v>
      </c>
      <c r="BJ25" s="45">
        <f t="shared" si="3"/>
        <v>0</v>
      </c>
      <c r="BK25" s="45">
        <f t="shared" si="3"/>
        <v>0</v>
      </c>
      <c r="BL25" s="45">
        <f t="shared" si="3"/>
        <v>0</v>
      </c>
      <c r="BM25" s="45">
        <f t="shared" si="3"/>
        <v>0</v>
      </c>
      <c r="BN25" s="45">
        <f t="shared" si="3"/>
        <v>0</v>
      </c>
      <c r="BO25" s="45">
        <f t="shared" si="3"/>
        <v>0</v>
      </c>
      <c r="BP25" s="45">
        <f>SUM(BP7:BP24)</f>
        <v>43</v>
      </c>
      <c r="BQ25" s="45">
        <f t="shared" ref="BQ25:BR25" ca="1" si="4">SUM(BQ7:BQ24)</f>
        <v>108</v>
      </c>
      <c r="BR25" s="68"/>
    </row>
    <row r="27" spans="1:70" x14ac:dyDescent="0.25">
      <c r="A27" s="147" t="s">
        <v>348</v>
      </c>
    </row>
    <row r="45" spans="5:70" s="69" customFormat="1" ht="14.25" x14ac:dyDescent="0.2"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BP45" s="51"/>
      <c r="BQ45" s="51"/>
      <c r="BR45" s="51"/>
    </row>
  </sheetData>
  <mergeCells count="2">
    <mergeCell ref="B4:D4"/>
    <mergeCell ref="B5:D5"/>
  </mergeCells>
  <pageMargins left="0.23622047244094499" right="0.15748031496063" top="0.27559055118110198" bottom="0.27559055118110198" header="0.196850393700787" footer="0.196850393700787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I43"/>
  <sheetViews>
    <sheetView tabSelected="1" zoomScaleNormal="100" workbookViewId="0">
      <pane ySplit="5" topLeftCell="A6" activePane="bottomLeft" state="frozen"/>
      <selection activeCell="A3" sqref="A3"/>
      <selection pane="bottomLeft" activeCell="BI4" sqref="BI4"/>
    </sheetView>
  </sheetViews>
  <sheetFormatPr defaultRowHeight="15" x14ac:dyDescent="0.25"/>
  <cols>
    <col min="1" max="1" width="4.85546875" style="50" customWidth="1"/>
    <col min="2" max="2" width="4.85546875" style="41" customWidth="1"/>
    <col min="3" max="3" width="20.28515625" style="41" customWidth="1"/>
    <col min="4" max="4" width="11.42578125" style="41" customWidth="1"/>
    <col min="5" max="15" width="6.28515625" style="50" customWidth="1"/>
    <col min="16" max="17" width="6.140625" style="41" hidden="1" customWidth="1"/>
    <col min="18" max="18" width="6.140625" style="50" customWidth="1"/>
    <col min="19" max="54" width="6.140625" style="41" hidden="1" customWidth="1"/>
    <col min="55" max="55" width="12.42578125" style="41" hidden="1" customWidth="1"/>
    <col min="56" max="58" width="6.140625" style="41" hidden="1" customWidth="1"/>
    <col min="59" max="60" width="7.140625" style="51" customWidth="1"/>
    <col min="61" max="61" width="12" style="55" customWidth="1"/>
    <col min="62" max="16384" width="9.140625" style="41"/>
  </cols>
  <sheetData>
    <row r="1" spans="1:61" ht="15.75" x14ac:dyDescent="0.25">
      <c r="A1" s="52" t="s">
        <v>342</v>
      </c>
    </row>
    <row r="2" spans="1:61" s="105" customFormat="1" ht="13.5" x14ac:dyDescent="0.25">
      <c r="A2" s="139" t="s">
        <v>346</v>
      </c>
      <c r="B2" s="139"/>
      <c r="C2" s="139"/>
      <c r="D2" s="139"/>
      <c r="E2" s="139"/>
      <c r="F2" s="139"/>
      <c r="G2" s="139"/>
      <c r="H2" s="139"/>
      <c r="I2" s="139"/>
    </row>
    <row r="3" spans="1:61" ht="6" customHeight="1" x14ac:dyDescent="0.25"/>
    <row r="4" spans="1:61" ht="108" customHeight="1" x14ac:dyDescent="0.25">
      <c r="A4" s="40"/>
      <c r="B4" s="145" t="s">
        <v>39</v>
      </c>
      <c r="C4" s="145"/>
      <c r="D4" s="145"/>
      <c r="E4" s="16" t="s">
        <v>167</v>
      </c>
      <c r="F4" s="16" t="s">
        <v>168</v>
      </c>
      <c r="G4" s="16" t="s">
        <v>169</v>
      </c>
      <c r="H4" s="53" t="s">
        <v>0</v>
      </c>
      <c r="I4" s="53" t="s">
        <v>170</v>
      </c>
      <c r="J4" s="16" t="s">
        <v>84</v>
      </c>
      <c r="K4" s="16" t="s">
        <v>85</v>
      </c>
      <c r="L4" s="16" t="s">
        <v>86</v>
      </c>
      <c r="M4" s="53" t="s">
        <v>1</v>
      </c>
      <c r="N4" s="16" t="s">
        <v>3</v>
      </c>
      <c r="O4" s="16" t="s">
        <v>4</v>
      </c>
      <c r="P4" s="11" t="s">
        <v>2</v>
      </c>
      <c r="Q4" s="11" t="s">
        <v>5</v>
      </c>
      <c r="R4" s="37" t="s">
        <v>129</v>
      </c>
      <c r="S4" s="13" t="s">
        <v>130</v>
      </c>
      <c r="T4" s="12" t="s">
        <v>8</v>
      </c>
      <c r="U4" s="14" t="s">
        <v>131</v>
      </c>
      <c r="V4" s="12" t="s">
        <v>132</v>
      </c>
      <c r="W4" s="14" t="s">
        <v>133</v>
      </c>
      <c r="X4" s="14" t="s">
        <v>134</v>
      </c>
      <c r="Y4" s="14" t="s">
        <v>135</v>
      </c>
      <c r="Z4" s="14" t="s">
        <v>33</v>
      </c>
      <c r="AA4" s="14" t="s">
        <v>166</v>
      </c>
      <c r="AB4" s="14" t="s">
        <v>136</v>
      </c>
      <c r="AC4" s="14" t="s">
        <v>137</v>
      </c>
      <c r="AD4" s="14" t="s">
        <v>138</v>
      </c>
      <c r="AE4" s="14" t="s">
        <v>139</v>
      </c>
      <c r="AF4" s="14" t="s">
        <v>140</v>
      </c>
      <c r="AG4" s="14" t="s">
        <v>141</v>
      </c>
      <c r="AH4" s="14" t="s">
        <v>142</v>
      </c>
      <c r="AI4" s="14" t="s">
        <v>127</v>
      </c>
      <c r="AJ4" s="14" t="s">
        <v>143</v>
      </c>
      <c r="AK4" s="14" t="s">
        <v>144</v>
      </c>
      <c r="AL4" s="14" t="s">
        <v>145</v>
      </c>
      <c r="AM4" s="14" t="s">
        <v>146</v>
      </c>
      <c r="AN4" s="14" t="s">
        <v>147</v>
      </c>
      <c r="AO4" s="14" t="s">
        <v>148</v>
      </c>
      <c r="AP4" s="14" t="s">
        <v>149</v>
      </c>
      <c r="AQ4" s="14" t="s">
        <v>150</v>
      </c>
      <c r="AR4" s="15" t="s">
        <v>151</v>
      </c>
      <c r="AS4" s="14" t="s">
        <v>152</v>
      </c>
      <c r="AT4" s="14" t="s">
        <v>153</v>
      </c>
      <c r="AU4" s="14" t="s">
        <v>154</v>
      </c>
      <c r="AV4" s="14" t="s">
        <v>155</v>
      </c>
      <c r="AW4" s="14" t="s">
        <v>156</v>
      </c>
      <c r="AX4" s="14" t="s">
        <v>157</v>
      </c>
      <c r="AY4" s="14" t="s">
        <v>158</v>
      </c>
      <c r="AZ4" s="14" t="s">
        <v>159</v>
      </c>
      <c r="BA4" s="14" t="s">
        <v>160</v>
      </c>
      <c r="BB4" s="14" t="s">
        <v>161</v>
      </c>
      <c r="BC4" s="15" t="s">
        <v>162</v>
      </c>
      <c r="BD4" s="15" t="s">
        <v>163</v>
      </c>
      <c r="BE4" s="15" t="s">
        <v>164</v>
      </c>
      <c r="BF4" s="15" t="s">
        <v>165</v>
      </c>
      <c r="BG4" s="26" t="s">
        <v>341</v>
      </c>
      <c r="BH4" s="26" t="s">
        <v>339</v>
      </c>
      <c r="BI4" s="152" t="s">
        <v>340</v>
      </c>
    </row>
    <row r="5" spans="1:61" s="44" customFormat="1" ht="21.75" customHeight="1" x14ac:dyDescent="0.25">
      <c r="A5" s="42"/>
      <c r="B5" s="144" t="s">
        <v>40</v>
      </c>
      <c r="C5" s="144"/>
      <c r="D5" s="144"/>
      <c r="E5" s="27">
        <v>3</v>
      </c>
      <c r="F5" s="27">
        <v>2</v>
      </c>
      <c r="G5" s="27">
        <v>2</v>
      </c>
      <c r="H5" s="27">
        <v>2</v>
      </c>
      <c r="I5" s="27">
        <v>2</v>
      </c>
      <c r="J5" s="27">
        <v>3</v>
      </c>
      <c r="K5" s="27">
        <v>3</v>
      </c>
      <c r="L5" s="27">
        <v>3</v>
      </c>
      <c r="M5" s="28">
        <v>3</v>
      </c>
      <c r="N5" s="28">
        <v>3</v>
      </c>
      <c r="O5" s="28">
        <v>3</v>
      </c>
      <c r="P5" s="28">
        <v>3</v>
      </c>
      <c r="Q5" s="27">
        <v>3</v>
      </c>
      <c r="R5" s="27">
        <v>3</v>
      </c>
      <c r="S5" s="29">
        <v>3</v>
      </c>
      <c r="T5" s="30">
        <v>3</v>
      </c>
      <c r="U5" s="31">
        <v>3</v>
      </c>
      <c r="V5" s="31">
        <v>3</v>
      </c>
      <c r="W5" s="31">
        <v>3</v>
      </c>
      <c r="X5" s="31">
        <v>3</v>
      </c>
      <c r="Y5" s="32">
        <v>3</v>
      </c>
      <c r="Z5" s="31">
        <v>3</v>
      </c>
      <c r="AA5" s="31">
        <v>3</v>
      </c>
      <c r="AB5" s="31">
        <v>3</v>
      </c>
      <c r="AC5" s="31">
        <v>3</v>
      </c>
      <c r="AD5" s="31">
        <v>3</v>
      </c>
      <c r="AE5" s="32">
        <v>3</v>
      </c>
      <c r="AF5" s="32">
        <v>3</v>
      </c>
      <c r="AG5" s="32">
        <v>3</v>
      </c>
      <c r="AH5" s="33">
        <v>3</v>
      </c>
      <c r="AI5" s="34">
        <v>3</v>
      </c>
      <c r="AJ5" s="34">
        <v>3</v>
      </c>
      <c r="AK5" s="34">
        <v>3</v>
      </c>
      <c r="AL5" s="34">
        <v>3</v>
      </c>
      <c r="AM5" s="33">
        <v>3</v>
      </c>
      <c r="AN5" s="32">
        <v>3</v>
      </c>
      <c r="AO5" s="32">
        <v>3</v>
      </c>
      <c r="AP5" s="33">
        <v>3</v>
      </c>
      <c r="AQ5" s="32">
        <v>3</v>
      </c>
      <c r="AR5" s="32">
        <v>3</v>
      </c>
      <c r="AS5" s="33">
        <v>3</v>
      </c>
      <c r="AT5" s="32">
        <v>3</v>
      </c>
      <c r="AU5" s="35">
        <v>3</v>
      </c>
      <c r="AV5" s="35">
        <v>3</v>
      </c>
      <c r="AW5" s="33">
        <v>3</v>
      </c>
      <c r="AX5" s="33">
        <v>3</v>
      </c>
      <c r="AY5" s="32">
        <v>3</v>
      </c>
      <c r="AZ5" s="33">
        <v>3</v>
      </c>
      <c r="BA5" s="36">
        <v>3</v>
      </c>
      <c r="BB5" s="32">
        <v>3</v>
      </c>
      <c r="BC5" s="33">
        <v>3</v>
      </c>
      <c r="BD5" s="33">
        <v>3</v>
      </c>
      <c r="BE5" s="32">
        <v>3</v>
      </c>
      <c r="BF5" s="33">
        <v>3</v>
      </c>
      <c r="BG5" s="27"/>
      <c r="BH5" s="27"/>
      <c r="BI5" s="56"/>
    </row>
    <row r="6" spans="1:61" ht="21.75" customHeight="1" x14ac:dyDescent="0.25">
      <c r="A6" s="45" t="s">
        <v>230</v>
      </c>
      <c r="B6" s="54" t="s">
        <v>231</v>
      </c>
      <c r="C6" s="46" t="s">
        <v>175</v>
      </c>
      <c r="D6" s="46" t="s">
        <v>176</v>
      </c>
      <c r="E6" s="16"/>
      <c r="F6" s="16"/>
      <c r="G6" s="16"/>
      <c r="H6" s="16"/>
      <c r="I6" s="16"/>
      <c r="J6" s="16"/>
      <c r="K6" s="16"/>
      <c r="L6" s="16"/>
      <c r="M6" s="17"/>
      <c r="N6" s="17"/>
      <c r="O6" s="17"/>
      <c r="P6" s="17"/>
      <c r="Q6" s="16"/>
      <c r="R6" s="16"/>
      <c r="S6" s="18"/>
      <c r="T6" s="19"/>
      <c r="U6" s="20"/>
      <c r="V6" s="20"/>
      <c r="W6" s="20"/>
      <c r="X6" s="20"/>
      <c r="Y6" s="21"/>
      <c r="Z6" s="20"/>
      <c r="AA6" s="20"/>
      <c r="AB6" s="20"/>
      <c r="AC6" s="20"/>
      <c r="AD6" s="20"/>
      <c r="AE6" s="21"/>
      <c r="AF6" s="21"/>
      <c r="AG6" s="21"/>
      <c r="AH6" s="22"/>
      <c r="AI6" s="23"/>
      <c r="AJ6" s="23"/>
      <c r="AK6" s="23"/>
      <c r="AL6" s="23"/>
      <c r="AM6" s="22"/>
      <c r="AN6" s="21"/>
      <c r="AO6" s="21"/>
      <c r="AP6" s="22"/>
      <c r="AQ6" s="21"/>
      <c r="AR6" s="21"/>
      <c r="AS6" s="22"/>
      <c r="AT6" s="21"/>
      <c r="AU6" s="24"/>
      <c r="AV6" s="24"/>
      <c r="AW6" s="22"/>
      <c r="AX6" s="22"/>
      <c r="AY6" s="21"/>
      <c r="AZ6" s="22"/>
      <c r="BA6" s="25"/>
      <c r="BB6" s="21"/>
      <c r="BC6" s="22"/>
      <c r="BD6" s="22"/>
      <c r="BE6" s="21"/>
      <c r="BF6" s="22"/>
      <c r="BG6" s="26"/>
      <c r="BH6" s="26"/>
      <c r="BI6" s="57"/>
    </row>
    <row r="7" spans="1:61" s="9" customFormat="1" x14ac:dyDescent="0.25">
      <c r="A7" s="10">
        <v>1</v>
      </c>
      <c r="B7" s="1">
        <v>2</v>
      </c>
      <c r="C7" s="2" t="s">
        <v>202</v>
      </c>
      <c r="D7" s="3" t="s">
        <v>260</v>
      </c>
      <c r="E7" s="10">
        <v>5.5</v>
      </c>
      <c r="F7" s="10">
        <v>6</v>
      </c>
      <c r="G7" s="10">
        <v>8</v>
      </c>
      <c r="H7" s="10">
        <v>8</v>
      </c>
      <c r="I7" s="10">
        <v>7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>
        <f>COUNTIF(E7:R7,"&gt;4.5")</f>
        <v>5</v>
      </c>
      <c r="BC7" s="40" t="e">
        <f>SUMIF(E7:BA7,"&gt;4.5",#REF!)</f>
        <v>#REF!</v>
      </c>
      <c r="BD7" s="88" t="e">
        <f>BC7*100000</f>
        <v>#REF!</v>
      </c>
      <c r="BG7" s="45">
        <f t="shared" ref="BG7:BG9" si="0">COUNT(E7:R7)</f>
        <v>5</v>
      </c>
      <c r="BH7" s="40">
        <f t="shared" ref="BH7:BH9" si="1">SUMIF(E7:R7,"&gt;4.5",$E$5:$AZ$5)</f>
        <v>11</v>
      </c>
      <c r="BI7" s="58">
        <f t="shared" ref="BI7:BI24" si="2">BH7*100000</f>
        <v>1100000</v>
      </c>
    </row>
    <row r="8" spans="1:61" s="8" customFormat="1" x14ac:dyDescent="0.25">
      <c r="A8" s="10">
        <f>A7+1</f>
        <v>2</v>
      </c>
      <c r="B8" s="1">
        <v>4</v>
      </c>
      <c r="C8" s="6" t="s">
        <v>333</v>
      </c>
      <c r="D8" s="7" t="s">
        <v>178</v>
      </c>
      <c r="E8" s="10"/>
      <c r="F8" s="10"/>
      <c r="H8" s="10">
        <v>8.3000000000000007</v>
      </c>
      <c r="I8" s="10"/>
      <c r="J8" s="10">
        <v>8.5</v>
      </c>
      <c r="K8" s="10">
        <v>9</v>
      </c>
      <c r="L8" s="10">
        <v>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45">
        <f t="shared" si="0"/>
        <v>4</v>
      </c>
      <c r="BH8" s="40">
        <f t="shared" si="1"/>
        <v>11</v>
      </c>
      <c r="BI8" s="58">
        <f t="shared" si="2"/>
        <v>1100000</v>
      </c>
    </row>
    <row r="9" spans="1:61" s="9" customFormat="1" x14ac:dyDescent="0.25">
      <c r="A9" s="10">
        <f t="shared" ref="A9:A40" si="3">A8+1</f>
        <v>3</v>
      </c>
      <c r="B9" s="1">
        <v>23</v>
      </c>
      <c r="C9" s="2" t="s">
        <v>323</v>
      </c>
      <c r="D9" s="3" t="s">
        <v>178</v>
      </c>
      <c r="E9" s="10"/>
      <c r="F9" s="10"/>
      <c r="G9" s="10"/>
      <c r="H9" s="10">
        <v>6.5</v>
      </c>
      <c r="I9" s="10"/>
      <c r="J9" s="10">
        <v>8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>
        <f>COUNTIF(E9:R9,"&gt;4.5")</f>
        <v>2</v>
      </c>
      <c r="BC9" s="40" t="e">
        <f>SUMIF(E9:BA9,"&gt;4.5",#REF!)</f>
        <v>#REF!</v>
      </c>
      <c r="BD9" s="88" t="e">
        <f>BC9*100000</f>
        <v>#REF!</v>
      </c>
      <c r="BG9" s="45">
        <f t="shared" si="0"/>
        <v>2</v>
      </c>
      <c r="BH9" s="40">
        <f t="shared" si="1"/>
        <v>5</v>
      </c>
      <c r="BI9" s="58">
        <f t="shared" si="2"/>
        <v>500000</v>
      </c>
    </row>
    <row r="10" spans="1:61" s="50" customFormat="1" x14ac:dyDescent="0.25">
      <c r="A10" s="10">
        <f t="shared" si="3"/>
        <v>4</v>
      </c>
      <c r="B10" s="40">
        <v>6</v>
      </c>
      <c r="C10" s="47" t="s">
        <v>291</v>
      </c>
      <c r="D10" s="48" t="s">
        <v>178</v>
      </c>
      <c r="E10" s="40"/>
      <c r="F10" s="40"/>
      <c r="G10" s="40"/>
      <c r="H10" s="40">
        <v>8.6</v>
      </c>
      <c r="I10" s="40"/>
      <c r="J10" s="40"/>
      <c r="K10" s="40">
        <v>5.8</v>
      </c>
      <c r="L10" s="40"/>
      <c r="M10" s="40">
        <f>(4.2+7.4)/2</f>
        <v>5.8000000000000007</v>
      </c>
      <c r="N10" s="40"/>
      <c r="O10" s="40"/>
      <c r="P10" s="40"/>
      <c r="Q10" s="40"/>
      <c r="R10" s="40"/>
      <c r="S10" s="49"/>
      <c r="T10" s="40"/>
      <c r="U10" s="40"/>
      <c r="V10" s="40"/>
      <c r="W10" s="40"/>
      <c r="X10" s="40"/>
      <c r="Y10" s="40"/>
      <c r="Z10" s="40"/>
      <c r="AA10" s="40"/>
      <c r="AB10" s="40"/>
      <c r="AC10" s="49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BG10" s="45">
        <f t="shared" ref="BG10:BG40" si="4">COUNT(E10:R10)</f>
        <v>3</v>
      </c>
      <c r="BH10" s="40">
        <f t="shared" ref="BH10:BH18" si="5">SUMIF(E10:R10,"&gt;4.5",$E$5:$AZ$5)</f>
        <v>8</v>
      </c>
      <c r="BI10" s="58">
        <f t="shared" si="2"/>
        <v>800000</v>
      </c>
    </row>
    <row r="11" spans="1:61" s="50" customFormat="1" x14ac:dyDescent="0.25">
      <c r="A11" s="10">
        <f t="shared" si="3"/>
        <v>5</v>
      </c>
      <c r="B11" s="40">
        <v>8</v>
      </c>
      <c r="C11" s="47" t="s">
        <v>292</v>
      </c>
      <c r="D11" s="48" t="s">
        <v>178</v>
      </c>
      <c r="E11" s="40"/>
      <c r="F11" s="40"/>
      <c r="G11" s="40"/>
      <c r="H11" s="40">
        <v>6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9"/>
      <c r="T11" s="40"/>
      <c r="U11" s="40"/>
      <c r="V11" s="40"/>
      <c r="W11" s="40"/>
      <c r="X11" s="40"/>
      <c r="Y11" s="40"/>
      <c r="Z11" s="40"/>
      <c r="AA11" s="40"/>
      <c r="AB11" s="40"/>
      <c r="AC11" s="49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BG11" s="45">
        <f t="shared" si="4"/>
        <v>1</v>
      </c>
      <c r="BH11" s="40">
        <f t="shared" si="5"/>
        <v>2</v>
      </c>
      <c r="BI11" s="58">
        <f t="shared" si="2"/>
        <v>200000</v>
      </c>
    </row>
    <row r="12" spans="1:61" s="50" customFormat="1" x14ac:dyDescent="0.25">
      <c r="A12" s="10">
        <f t="shared" si="3"/>
        <v>6</v>
      </c>
      <c r="B12" s="40">
        <v>20</v>
      </c>
      <c r="C12" s="47" t="s">
        <v>293</v>
      </c>
      <c r="D12" s="48" t="s">
        <v>178</v>
      </c>
      <c r="E12" s="40"/>
      <c r="F12" s="40"/>
      <c r="G12" s="40"/>
      <c r="H12" s="40">
        <v>7.7</v>
      </c>
      <c r="I12" s="40"/>
      <c r="J12" s="40">
        <v>5.4</v>
      </c>
      <c r="K12" s="40">
        <v>4.8</v>
      </c>
      <c r="L12" s="40">
        <v>7.9</v>
      </c>
      <c r="M12" s="40"/>
      <c r="N12" s="40"/>
      <c r="O12" s="40"/>
      <c r="P12" s="40"/>
      <c r="Q12" s="40"/>
      <c r="R12" s="40"/>
      <c r="S12" s="49"/>
      <c r="T12" s="40"/>
      <c r="U12" s="40"/>
      <c r="V12" s="40"/>
      <c r="W12" s="40"/>
      <c r="X12" s="40"/>
      <c r="Y12" s="40"/>
      <c r="Z12" s="40"/>
      <c r="AA12" s="40"/>
      <c r="AB12" s="40"/>
      <c r="AC12" s="49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BG12" s="45">
        <f t="shared" si="4"/>
        <v>4</v>
      </c>
      <c r="BH12" s="40">
        <f t="shared" si="5"/>
        <v>11</v>
      </c>
      <c r="BI12" s="58">
        <f t="shared" si="2"/>
        <v>1100000</v>
      </c>
    </row>
    <row r="13" spans="1:61" s="50" customFormat="1" x14ac:dyDescent="0.25">
      <c r="A13" s="10">
        <f t="shared" si="3"/>
        <v>7</v>
      </c>
      <c r="B13" s="40">
        <v>25</v>
      </c>
      <c r="C13" s="47" t="s">
        <v>294</v>
      </c>
      <c r="D13" s="48" t="s">
        <v>295</v>
      </c>
      <c r="E13" s="40"/>
      <c r="F13" s="40"/>
      <c r="G13" s="40"/>
      <c r="H13" s="40">
        <v>5.3</v>
      </c>
      <c r="I13" s="40"/>
      <c r="J13" s="40">
        <v>4.5999999999999996</v>
      </c>
      <c r="K13" s="40">
        <v>6.1</v>
      </c>
      <c r="L13" s="40">
        <v>8.6999999999999993</v>
      </c>
      <c r="M13" s="40">
        <v>5.6</v>
      </c>
      <c r="N13" s="40"/>
      <c r="O13" s="40"/>
      <c r="P13" s="40"/>
      <c r="Q13" s="40"/>
      <c r="R13" s="40"/>
      <c r="S13" s="49"/>
      <c r="T13" s="40"/>
      <c r="U13" s="40"/>
      <c r="V13" s="40"/>
      <c r="W13" s="40"/>
      <c r="X13" s="40"/>
      <c r="Y13" s="40"/>
      <c r="Z13" s="40"/>
      <c r="AA13" s="40"/>
      <c r="AB13" s="40"/>
      <c r="AC13" s="49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BG13" s="45">
        <f t="shared" si="4"/>
        <v>5</v>
      </c>
      <c r="BH13" s="40">
        <f t="shared" si="5"/>
        <v>14</v>
      </c>
      <c r="BI13" s="58">
        <f t="shared" si="2"/>
        <v>1400000</v>
      </c>
    </row>
    <row r="14" spans="1:61" s="50" customFormat="1" x14ac:dyDescent="0.25">
      <c r="A14" s="10">
        <f t="shared" si="3"/>
        <v>8</v>
      </c>
      <c r="B14" s="40">
        <v>27</v>
      </c>
      <c r="C14" s="47" t="s">
        <v>296</v>
      </c>
      <c r="D14" s="48" t="s">
        <v>297</v>
      </c>
      <c r="E14" s="40"/>
      <c r="F14" s="40"/>
      <c r="G14" s="40"/>
      <c r="H14" s="40">
        <v>8</v>
      </c>
      <c r="I14" s="40"/>
      <c r="J14" s="40">
        <v>7</v>
      </c>
      <c r="K14" s="40">
        <v>7</v>
      </c>
      <c r="L14" s="40">
        <v>7</v>
      </c>
      <c r="M14" s="40"/>
      <c r="N14" s="40"/>
      <c r="O14" s="40"/>
      <c r="P14" s="40"/>
      <c r="Q14" s="40"/>
      <c r="R14" s="40"/>
      <c r="S14" s="49"/>
      <c r="T14" s="40"/>
      <c r="U14" s="40"/>
      <c r="V14" s="40"/>
      <c r="W14" s="40"/>
      <c r="X14" s="40"/>
      <c r="Y14" s="40"/>
      <c r="Z14" s="40"/>
      <c r="AA14" s="40"/>
      <c r="AB14" s="40"/>
      <c r="AC14" s="49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BG14" s="45">
        <f t="shared" si="4"/>
        <v>4</v>
      </c>
      <c r="BH14" s="40">
        <f t="shared" si="5"/>
        <v>11</v>
      </c>
      <c r="BI14" s="58">
        <f t="shared" si="2"/>
        <v>1100000</v>
      </c>
    </row>
    <row r="15" spans="1:61" s="50" customFormat="1" x14ac:dyDescent="0.25">
      <c r="A15" s="10">
        <f t="shared" si="3"/>
        <v>9</v>
      </c>
      <c r="B15" s="40">
        <v>28</v>
      </c>
      <c r="C15" s="47" t="s">
        <v>298</v>
      </c>
      <c r="D15" s="48" t="s">
        <v>297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9"/>
      <c r="T15" s="40"/>
      <c r="U15" s="40"/>
      <c r="V15" s="40"/>
      <c r="W15" s="40"/>
      <c r="X15" s="40"/>
      <c r="Y15" s="40"/>
      <c r="Z15" s="40"/>
      <c r="AA15" s="40"/>
      <c r="AB15" s="40"/>
      <c r="AC15" s="49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BG15" s="45">
        <f t="shared" si="4"/>
        <v>0</v>
      </c>
      <c r="BH15" s="40">
        <f t="shared" si="5"/>
        <v>0</v>
      </c>
      <c r="BI15" s="58">
        <f t="shared" si="2"/>
        <v>0</v>
      </c>
    </row>
    <row r="16" spans="1:61" s="50" customFormat="1" x14ac:dyDescent="0.25">
      <c r="A16" s="10">
        <f t="shared" si="3"/>
        <v>10</v>
      </c>
      <c r="B16" s="40">
        <v>32</v>
      </c>
      <c r="C16" s="47" t="s">
        <v>299</v>
      </c>
      <c r="D16" s="48" t="s">
        <v>300</v>
      </c>
      <c r="E16" s="40"/>
      <c r="F16" s="40"/>
      <c r="G16" s="40"/>
      <c r="H16" s="40">
        <v>5.7</v>
      </c>
      <c r="I16" s="40"/>
      <c r="J16" s="40"/>
      <c r="K16" s="40"/>
      <c r="L16" s="40"/>
      <c r="M16" s="40">
        <v>7.5</v>
      </c>
      <c r="N16" s="40"/>
      <c r="O16" s="40"/>
      <c r="P16" s="40"/>
      <c r="Q16" s="40"/>
      <c r="R16" s="40">
        <v>6.9</v>
      </c>
      <c r="S16" s="49"/>
      <c r="T16" s="40"/>
      <c r="U16" s="40"/>
      <c r="V16" s="40"/>
      <c r="W16" s="40"/>
      <c r="X16" s="40"/>
      <c r="Y16" s="40"/>
      <c r="Z16" s="40"/>
      <c r="AA16" s="40"/>
      <c r="AB16" s="40"/>
      <c r="AC16" s="49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BG16" s="45">
        <f t="shared" si="4"/>
        <v>3</v>
      </c>
      <c r="BH16" s="40">
        <f t="shared" si="5"/>
        <v>8</v>
      </c>
      <c r="BI16" s="58">
        <f t="shared" si="2"/>
        <v>800000</v>
      </c>
    </row>
    <row r="17" spans="1:61" s="50" customFormat="1" x14ac:dyDescent="0.25">
      <c r="A17" s="10">
        <f t="shared" si="3"/>
        <v>11</v>
      </c>
      <c r="B17" s="40">
        <v>34</v>
      </c>
      <c r="C17" s="47" t="s">
        <v>301</v>
      </c>
      <c r="D17" s="48" t="s">
        <v>302</v>
      </c>
      <c r="E17" s="40">
        <v>6</v>
      </c>
      <c r="F17" s="40">
        <v>6</v>
      </c>
      <c r="G17" s="40">
        <v>5</v>
      </c>
      <c r="H17" s="40"/>
      <c r="I17" s="40">
        <v>7</v>
      </c>
      <c r="J17" s="40">
        <v>9</v>
      </c>
      <c r="K17" s="40">
        <v>7</v>
      </c>
      <c r="L17" s="40">
        <v>6</v>
      </c>
      <c r="M17" s="40">
        <v>6</v>
      </c>
      <c r="N17" s="40"/>
      <c r="O17" s="40"/>
      <c r="P17" s="40"/>
      <c r="Q17" s="40"/>
      <c r="R17" s="40">
        <v>5</v>
      </c>
      <c r="S17" s="49"/>
      <c r="T17" s="40"/>
      <c r="U17" s="40"/>
      <c r="V17" s="40"/>
      <c r="W17" s="40"/>
      <c r="X17" s="40"/>
      <c r="Y17" s="40"/>
      <c r="Z17" s="40"/>
      <c r="AA17" s="40"/>
      <c r="AB17" s="40"/>
      <c r="AC17" s="49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BG17" s="45">
        <f t="shared" si="4"/>
        <v>9</v>
      </c>
      <c r="BH17" s="40">
        <f t="shared" si="5"/>
        <v>24</v>
      </c>
      <c r="BI17" s="58">
        <f t="shared" si="2"/>
        <v>2400000</v>
      </c>
    </row>
    <row r="18" spans="1:61" s="50" customFormat="1" x14ac:dyDescent="0.25">
      <c r="A18" s="10">
        <f t="shared" si="3"/>
        <v>12</v>
      </c>
      <c r="B18" s="40">
        <v>45</v>
      </c>
      <c r="C18" s="47" t="s">
        <v>303</v>
      </c>
      <c r="D18" s="48" t="s">
        <v>304</v>
      </c>
      <c r="E18" s="40"/>
      <c r="F18" s="40"/>
      <c r="G18" s="40"/>
      <c r="H18" s="40">
        <v>6.7</v>
      </c>
      <c r="I18" s="40"/>
      <c r="J18" s="40"/>
      <c r="K18" s="40">
        <v>5.2</v>
      </c>
      <c r="L18" s="40">
        <v>5.2</v>
      </c>
      <c r="M18" s="40"/>
      <c r="N18" s="40"/>
      <c r="O18" s="40"/>
      <c r="P18" s="40"/>
      <c r="Q18" s="40"/>
      <c r="R18" s="40"/>
      <c r="S18" s="49"/>
      <c r="T18" s="40"/>
      <c r="U18" s="40"/>
      <c r="V18" s="40"/>
      <c r="W18" s="40"/>
      <c r="X18" s="40"/>
      <c r="Y18" s="40"/>
      <c r="Z18" s="40"/>
      <c r="AA18" s="40"/>
      <c r="AB18" s="40"/>
      <c r="AC18" s="49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BG18" s="45">
        <f t="shared" si="4"/>
        <v>3</v>
      </c>
      <c r="BH18" s="40">
        <f t="shared" si="5"/>
        <v>8</v>
      </c>
      <c r="BI18" s="58">
        <f t="shared" si="2"/>
        <v>800000</v>
      </c>
    </row>
    <row r="19" spans="1:61" s="50" customFormat="1" x14ac:dyDescent="0.25">
      <c r="A19" s="10">
        <f t="shared" si="3"/>
        <v>13</v>
      </c>
      <c r="B19" s="40">
        <v>46</v>
      </c>
      <c r="C19" s="47" t="s">
        <v>305</v>
      </c>
      <c r="D19" s="48" t="s">
        <v>306</v>
      </c>
      <c r="E19" s="40"/>
      <c r="F19" s="40"/>
      <c r="G19" s="40"/>
      <c r="H19" s="40">
        <v>5.6</v>
      </c>
      <c r="I19" s="40"/>
      <c r="J19" s="40"/>
      <c r="K19" s="40">
        <v>4.5</v>
      </c>
      <c r="L19" s="40">
        <v>4.5999999999999996</v>
      </c>
      <c r="M19" s="40"/>
      <c r="N19" s="40"/>
      <c r="O19" s="40"/>
      <c r="P19" s="40"/>
      <c r="Q19" s="40"/>
      <c r="R19" s="40"/>
      <c r="S19" s="49"/>
      <c r="T19" s="40"/>
      <c r="U19" s="40"/>
      <c r="V19" s="40"/>
      <c r="W19" s="40"/>
      <c r="X19" s="40"/>
      <c r="Y19" s="40"/>
      <c r="Z19" s="40"/>
      <c r="AA19" s="40"/>
      <c r="AB19" s="40"/>
      <c r="AC19" s="49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BG19" s="45">
        <f t="shared" si="4"/>
        <v>3</v>
      </c>
      <c r="BH19" s="40">
        <v>8</v>
      </c>
      <c r="BI19" s="58">
        <f t="shared" si="2"/>
        <v>800000</v>
      </c>
    </row>
    <row r="20" spans="1:61" s="50" customFormat="1" x14ac:dyDescent="0.25">
      <c r="A20" s="10">
        <f t="shared" si="3"/>
        <v>14</v>
      </c>
      <c r="B20" s="40">
        <v>47</v>
      </c>
      <c r="C20" s="47" t="s">
        <v>307</v>
      </c>
      <c r="D20" s="48" t="s">
        <v>308</v>
      </c>
      <c r="E20" s="40"/>
      <c r="F20" s="40"/>
      <c r="G20" s="40"/>
      <c r="H20" s="40">
        <v>6.2</v>
      </c>
      <c r="I20" s="40"/>
      <c r="J20" s="40"/>
      <c r="K20" s="40"/>
      <c r="L20" s="40"/>
      <c r="M20" s="40"/>
      <c r="N20" s="40"/>
      <c r="O20" s="40"/>
      <c r="P20" s="40"/>
      <c r="Q20" s="40"/>
      <c r="R20" s="40">
        <v>4.7</v>
      </c>
      <c r="S20" s="49"/>
      <c r="T20" s="40"/>
      <c r="U20" s="40"/>
      <c r="V20" s="40"/>
      <c r="W20" s="40"/>
      <c r="X20" s="40"/>
      <c r="Y20" s="40"/>
      <c r="Z20" s="40"/>
      <c r="AA20" s="40"/>
      <c r="AB20" s="40"/>
      <c r="AC20" s="49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BG20" s="45">
        <f t="shared" si="4"/>
        <v>2</v>
      </c>
      <c r="BH20" s="40">
        <f t="shared" ref="BH20:BH40" si="6">SUMIF(E20:R20,"&gt;4.5",$E$5:$AZ$5)</f>
        <v>5</v>
      </c>
      <c r="BI20" s="58">
        <f t="shared" si="2"/>
        <v>500000</v>
      </c>
    </row>
    <row r="21" spans="1:61" s="50" customFormat="1" x14ac:dyDescent="0.25">
      <c r="A21" s="10">
        <f t="shared" si="3"/>
        <v>15</v>
      </c>
      <c r="B21" s="40">
        <v>48</v>
      </c>
      <c r="C21" s="47" t="s">
        <v>309</v>
      </c>
      <c r="D21" s="48" t="s">
        <v>310</v>
      </c>
      <c r="E21" s="40"/>
      <c r="F21" s="40"/>
      <c r="G21" s="40"/>
      <c r="H21" s="40">
        <v>4.7</v>
      </c>
      <c r="I21" s="40"/>
      <c r="J21" s="40"/>
      <c r="K21" s="40"/>
      <c r="L21" s="40"/>
      <c r="M21" s="40">
        <v>4.7</v>
      </c>
      <c r="N21" s="40"/>
      <c r="O21" s="40"/>
      <c r="P21" s="40"/>
      <c r="Q21" s="40"/>
      <c r="R21" s="40"/>
      <c r="S21" s="49"/>
      <c r="T21" s="40"/>
      <c r="U21" s="40"/>
      <c r="V21" s="40"/>
      <c r="W21" s="40"/>
      <c r="X21" s="40"/>
      <c r="Y21" s="40"/>
      <c r="Z21" s="40"/>
      <c r="AA21" s="40"/>
      <c r="AB21" s="40"/>
      <c r="AC21" s="49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BG21" s="45">
        <f t="shared" si="4"/>
        <v>2</v>
      </c>
      <c r="BH21" s="40">
        <f t="shared" si="6"/>
        <v>5</v>
      </c>
      <c r="BI21" s="58">
        <f t="shared" si="2"/>
        <v>500000</v>
      </c>
    </row>
    <row r="22" spans="1:61" s="50" customFormat="1" x14ac:dyDescent="0.25">
      <c r="A22" s="10">
        <f t="shared" si="3"/>
        <v>16</v>
      </c>
      <c r="B22" s="40">
        <v>49</v>
      </c>
      <c r="C22" s="47" t="s">
        <v>311</v>
      </c>
      <c r="D22" s="48" t="s">
        <v>312</v>
      </c>
      <c r="E22" s="40"/>
      <c r="F22" s="40"/>
      <c r="G22" s="40"/>
      <c r="H22" s="40">
        <v>7.9</v>
      </c>
      <c r="I22" s="40"/>
      <c r="J22" s="40"/>
      <c r="K22" s="40"/>
      <c r="L22" s="40"/>
      <c r="M22" s="40">
        <f>(6.8+5.3+6.8)/3</f>
        <v>6.3</v>
      </c>
      <c r="N22" s="40"/>
      <c r="O22" s="40"/>
      <c r="P22" s="40"/>
      <c r="Q22" s="40"/>
      <c r="R22" s="40"/>
      <c r="S22" s="49"/>
      <c r="T22" s="40"/>
      <c r="U22" s="40"/>
      <c r="V22" s="40"/>
      <c r="W22" s="40"/>
      <c r="X22" s="40"/>
      <c r="Y22" s="40"/>
      <c r="Z22" s="40"/>
      <c r="AA22" s="40"/>
      <c r="AB22" s="40"/>
      <c r="AC22" s="49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BG22" s="45">
        <f t="shared" si="4"/>
        <v>2</v>
      </c>
      <c r="BH22" s="40">
        <f t="shared" si="6"/>
        <v>5</v>
      </c>
      <c r="BI22" s="58">
        <f t="shared" si="2"/>
        <v>500000</v>
      </c>
    </row>
    <row r="23" spans="1:61" s="50" customFormat="1" x14ac:dyDescent="0.25">
      <c r="A23" s="10">
        <f t="shared" si="3"/>
        <v>17</v>
      </c>
      <c r="B23" s="40">
        <v>50</v>
      </c>
      <c r="C23" s="47" t="s">
        <v>313</v>
      </c>
      <c r="D23" s="48" t="s">
        <v>236</v>
      </c>
      <c r="E23" s="40"/>
      <c r="F23" s="40"/>
      <c r="G23" s="40"/>
      <c r="H23" s="40">
        <v>6</v>
      </c>
      <c r="I23" s="40"/>
      <c r="J23" s="40"/>
      <c r="K23" s="40"/>
      <c r="L23" s="40"/>
      <c r="M23" s="40">
        <v>6.7</v>
      </c>
      <c r="N23" s="40"/>
      <c r="O23" s="40"/>
      <c r="P23" s="40"/>
      <c r="Q23" s="40"/>
      <c r="R23" s="40"/>
      <c r="S23" s="49"/>
      <c r="T23" s="40"/>
      <c r="U23" s="40"/>
      <c r="V23" s="40"/>
      <c r="W23" s="40"/>
      <c r="X23" s="40"/>
      <c r="Y23" s="40"/>
      <c r="Z23" s="40"/>
      <c r="AA23" s="40"/>
      <c r="AB23" s="40"/>
      <c r="AC23" s="49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BG23" s="45">
        <f t="shared" si="4"/>
        <v>2</v>
      </c>
      <c r="BH23" s="40">
        <f t="shared" si="6"/>
        <v>5</v>
      </c>
      <c r="BI23" s="58">
        <f t="shared" si="2"/>
        <v>500000</v>
      </c>
    </row>
    <row r="24" spans="1:61" s="50" customFormat="1" x14ac:dyDescent="0.25">
      <c r="A24" s="10">
        <f t="shared" si="3"/>
        <v>18</v>
      </c>
      <c r="B24" s="40">
        <v>52</v>
      </c>
      <c r="C24" s="47" t="s">
        <v>314</v>
      </c>
      <c r="D24" s="48" t="s">
        <v>236</v>
      </c>
      <c r="E24" s="40"/>
      <c r="F24" s="40"/>
      <c r="G24" s="40"/>
      <c r="H24" s="40">
        <v>7.2</v>
      </c>
      <c r="I24" s="40"/>
      <c r="J24" s="40">
        <v>6.3</v>
      </c>
      <c r="K24" s="40">
        <v>6.5</v>
      </c>
      <c r="L24" s="40">
        <v>7.8</v>
      </c>
      <c r="M24" s="40"/>
      <c r="N24" s="40">
        <v>6.4</v>
      </c>
      <c r="O24" s="40"/>
      <c r="P24" s="40"/>
      <c r="Q24" s="40"/>
      <c r="R24" s="40"/>
      <c r="S24" s="49"/>
      <c r="T24" s="40"/>
      <c r="U24" s="40"/>
      <c r="V24" s="40"/>
      <c r="W24" s="40"/>
      <c r="X24" s="40"/>
      <c r="Y24" s="40"/>
      <c r="Z24" s="40"/>
      <c r="AA24" s="40"/>
      <c r="AB24" s="40"/>
      <c r="AC24" s="49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BG24" s="45">
        <f t="shared" si="4"/>
        <v>5</v>
      </c>
      <c r="BH24" s="40">
        <f t="shared" si="6"/>
        <v>14</v>
      </c>
      <c r="BI24" s="58">
        <f t="shared" si="2"/>
        <v>1400000</v>
      </c>
    </row>
    <row r="25" spans="1:61" s="50" customFormat="1" x14ac:dyDescent="0.25">
      <c r="A25" s="10">
        <f t="shared" si="3"/>
        <v>19</v>
      </c>
      <c r="B25" s="40">
        <v>53</v>
      </c>
      <c r="C25" s="47" t="s">
        <v>296</v>
      </c>
      <c r="D25" s="48" t="s">
        <v>315</v>
      </c>
      <c r="E25" s="40"/>
      <c r="F25" s="40"/>
      <c r="G25" s="40"/>
      <c r="H25" s="40">
        <v>8.6999999999999993</v>
      </c>
      <c r="I25" s="40"/>
      <c r="J25" s="40"/>
      <c r="K25" s="40"/>
      <c r="L25" s="40"/>
      <c r="M25" s="40">
        <v>6</v>
      </c>
      <c r="N25" s="40"/>
      <c r="O25" s="40"/>
      <c r="P25" s="40"/>
      <c r="Q25" s="40"/>
      <c r="R25" s="40"/>
      <c r="S25" s="49"/>
      <c r="T25" s="40"/>
      <c r="U25" s="40"/>
      <c r="V25" s="40"/>
      <c r="W25" s="40"/>
      <c r="X25" s="40"/>
      <c r="Y25" s="40"/>
      <c r="Z25" s="40"/>
      <c r="AA25" s="40"/>
      <c r="AB25" s="40"/>
      <c r="AC25" s="49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BG25" s="45">
        <f t="shared" si="4"/>
        <v>2</v>
      </c>
      <c r="BH25" s="40">
        <f t="shared" si="6"/>
        <v>5</v>
      </c>
      <c r="BI25" s="58">
        <f t="shared" ref="BI11:BI40" si="7">BH25*100000</f>
        <v>500000</v>
      </c>
    </row>
    <row r="26" spans="1:61" s="50" customFormat="1" x14ac:dyDescent="0.25">
      <c r="A26" s="10">
        <f t="shared" si="3"/>
        <v>20</v>
      </c>
      <c r="B26" s="40">
        <v>54</v>
      </c>
      <c r="C26" s="47" t="s">
        <v>316</v>
      </c>
      <c r="D26" s="48" t="s">
        <v>317</v>
      </c>
      <c r="E26" s="40">
        <v>7</v>
      </c>
      <c r="F26" s="40">
        <v>7</v>
      </c>
      <c r="G26" s="40">
        <v>6</v>
      </c>
      <c r="H26" s="40">
        <v>9</v>
      </c>
      <c r="I26" s="40"/>
      <c r="J26" s="40">
        <v>6</v>
      </c>
      <c r="K26" s="40">
        <v>6</v>
      </c>
      <c r="L26" s="40">
        <v>6</v>
      </c>
      <c r="M26" s="40"/>
      <c r="N26" s="40"/>
      <c r="O26" s="40"/>
      <c r="P26" s="40"/>
      <c r="Q26" s="40"/>
      <c r="R26" s="40"/>
      <c r="S26" s="49"/>
      <c r="T26" s="40"/>
      <c r="U26" s="40"/>
      <c r="V26" s="40"/>
      <c r="W26" s="40"/>
      <c r="X26" s="40"/>
      <c r="Y26" s="40"/>
      <c r="Z26" s="40"/>
      <c r="AA26" s="40"/>
      <c r="AB26" s="40"/>
      <c r="AC26" s="49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BG26" s="45">
        <f t="shared" si="4"/>
        <v>7</v>
      </c>
      <c r="BH26" s="40">
        <f t="shared" si="6"/>
        <v>18</v>
      </c>
      <c r="BI26" s="58">
        <f t="shared" si="7"/>
        <v>1800000</v>
      </c>
    </row>
    <row r="27" spans="1:61" s="50" customFormat="1" x14ac:dyDescent="0.25">
      <c r="A27" s="10">
        <f t="shared" si="3"/>
        <v>21</v>
      </c>
      <c r="B27" s="40">
        <v>55</v>
      </c>
      <c r="C27" s="47" t="s">
        <v>318</v>
      </c>
      <c r="D27" s="48" t="s">
        <v>317</v>
      </c>
      <c r="E27" s="40"/>
      <c r="F27" s="40"/>
      <c r="G27" s="40"/>
      <c r="H27" s="40">
        <v>7.1</v>
      </c>
      <c r="I27" s="40"/>
      <c r="J27" s="40">
        <v>7.4</v>
      </c>
      <c r="K27" s="40">
        <v>7.5</v>
      </c>
      <c r="L27" s="40">
        <v>7</v>
      </c>
      <c r="M27" s="40">
        <v>7.6</v>
      </c>
      <c r="N27" s="40"/>
      <c r="O27" s="40"/>
      <c r="P27" s="40"/>
      <c r="Q27" s="40"/>
      <c r="R27" s="40">
        <f>(4.3+4.7)/2</f>
        <v>4.5</v>
      </c>
      <c r="S27" s="49"/>
      <c r="T27" s="40"/>
      <c r="U27" s="40"/>
      <c r="V27" s="40"/>
      <c r="W27" s="40"/>
      <c r="X27" s="40"/>
      <c r="Y27" s="40"/>
      <c r="Z27" s="40"/>
      <c r="AA27" s="40"/>
      <c r="AB27" s="40"/>
      <c r="AC27" s="49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BG27" s="45">
        <f t="shared" si="4"/>
        <v>6</v>
      </c>
      <c r="BH27" s="40">
        <f t="shared" si="6"/>
        <v>14</v>
      </c>
      <c r="BI27" s="58">
        <f t="shared" si="7"/>
        <v>1400000</v>
      </c>
    </row>
    <row r="28" spans="1:61" s="50" customFormat="1" x14ac:dyDescent="0.25">
      <c r="A28" s="10">
        <f t="shared" si="3"/>
        <v>22</v>
      </c>
      <c r="B28" s="40">
        <v>59</v>
      </c>
      <c r="C28" s="47" t="s">
        <v>187</v>
      </c>
      <c r="D28" s="48" t="s">
        <v>274</v>
      </c>
      <c r="E28" s="40"/>
      <c r="F28" s="40"/>
      <c r="G28" s="40"/>
      <c r="H28" s="40">
        <v>6.9</v>
      </c>
      <c r="I28" s="40"/>
      <c r="J28" s="40">
        <v>6.2</v>
      </c>
      <c r="K28" s="40"/>
      <c r="L28" s="40"/>
      <c r="M28" s="40"/>
      <c r="N28" s="40"/>
      <c r="O28" s="40"/>
      <c r="P28" s="40"/>
      <c r="Q28" s="40"/>
      <c r="R28" s="40"/>
      <c r="S28" s="49"/>
      <c r="T28" s="40"/>
      <c r="U28" s="40"/>
      <c r="V28" s="40"/>
      <c r="W28" s="40"/>
      <c r="X28" s="40"/>
      <c r="Y28" s="40"/>
      <c r="Z28" s="40"/>
      <c r="AA28" s="40"/>
      <c r="AB28" s="40"/>
      <c r="AC28" s="49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BG28" s="45">
        <f t="shared" si="4"/>
        <v>2</v>
      </c>
      <c r="BH28" s="40">
        <f t="shared" si="6"/>
        <v>5</v>
      </c>
      <c r="BI28" s="58">
        <f t="shared" si="7"/>
        <v>500000</v>
      </c>
    </row>
    <row r="29" spans="1:61" s="50" customFormat="1" x14ac:dyDescent="0.25">
      <c r="A29" s="10">
        <f t="shared" si="3"/>
        <v>23</v>
      </c>
      <c r="B29" s="40">
        <v>70</v>
      </c>
      <c r="C29" s="47" t="s">
        <v>319</v>
      </c>
      <c r="D29" s="48" t="s">
        <v>207</v>
      </c>
      <c r="E29" s="40"/>
      <c r="F29" s="40"/>
      <c r="G29" s="40"/>
      <c r="H29" s="40">
        <v>6</v>
      </c>
      <c r="I29" s="40"/>
      <c r="J29" s="40"/>
      <c r="K29" s="40"/>
      <c r="L29" s="40"/>
      <c r="M29" s="40"/>
      <c r="N29" s="40">
        <v>7</v>
      </c>
      <c r="O29" s="40">
        <v>8</v>
      </c>
      <c r="P29" s="40"/>
      <c r="Q29" s="40"/>
      <c r="R29" s="40"/>
      <c r="S29" s="49"/>
      <c r="T29" s="40"/>
      <c r="U29" s="40"/>
      <c r="V29" s="40"/>
      <c r="W29" s="40"/>
      <c r="X29" s="40"/>
      <c r="Y29" s="40"/>
      <c r="Z29" s="40"/>
      <c r="AA29" s="40"/>
      <c r="AB29" s="40"/>
      <c r="AC29" s="49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BG29" s="45">
        <f t="shared" ref="BG29:BG32" si="8">COUNT(E29:R29)</f>
        <v>3</v>
      </c>
      <c r="BH29" s="40">
        <f t="shared" ref="BH29:BH32" si="9">SUMIF(E29:R29,"&gt;4.5",$E$5:$AZ$5)</f>
        <v>8</v>
      </c>
      <c r="BI29" s="58">
        <f t="shared" ref="BI29:BI32" si="10">BH29*100000</f>
        <v>800000</v>
      </c>
    </row>
    <row r="30" spans="1:61" s="8" customFormat="1" x14ac:dyDescent="0.25">
      <c r="A30" s="10">
        <f t="shared" si="3"/>
        <v>24</v>
      </c>
      <c r="B30" s="1">
        <v>72</v>
      </c>
      <c r="C30" s="6" t="s">
        <v>334</v>
      </c>
      <c r="D30" s="7" t="s">
        <v>207</v>
      </c>
      <c r="E30" s="10"/>
      <c r="F30" s="10"/>
      <c r="H30" s="10">
        <v>6.8</v>
      </c>
      <c r="I30" s="10"/>
      <c r="J30" s="10"/>
      <c r="K30" s="10">
        <v>8.6</v>
      </c>
      <c r="L30" s="10">
        <v>8.6999999999999993</v>
      </c>
      <c r="M30" s="10"/>
      <c r="N30" s="10"/>
      <c r="O30" s="10">
        <f>(7.7+9.7)/2</f>
        <v>8.6999999999999993</v>
      </c>
      <c r="P30" s="10"/>
      <c r="Q30" s="10">
        <f>(8.7+5.8)/2</f>
        <v>7.25</v>
      </c>
      <c r="S30" s="10"/>
      <c r="T30" s="10"/>
      <c r="U30" s="10">
        <v>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>
        <v>9.5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45">
        <f t="shared" si="8"/>
        <v>5</v>
      </c>
      <c r="BH30" s="40">
        <f t="shared" si="9"/>
        <v>14</v>
      </c>
      <c r="BI30" s="58">
        <f t="shared" si="10"/>
        <v>1400000</v>
      </c>
    </row>
    <row r="31" spans="1:61" s="62" customFormat="1" x14ac:dyDescent="0.25">
      <c r="A31" s="10">
        <f>A30+1</f>
        <v>25</v>
      </c>
      <c r="B31" s="64">
        <v>81</v>
      </c>
      <c r="C31" s="65" t="s">
        <v>336</v>
      </c>
      <c r="D31" s="66" t="s">
        <v>337</v>
      </c>
      <c r="E31" s="61"/>
      <c r="F31" s="61"/>
      <c r="G31" s="61"/>
      <c r="H31" s="61">
        <v>8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>
        <f>COUNTIF(E31:I31,"&gt;4.5")</f>
        <v>1</v>
      </c>
      <c r="BD31" s="40" t="e">
        <f>SUMIF(E31:BB31,"&gt;4.5",#REF!)</f>
        <v>#REF!</v>
      </c>
      <c r="BE31" s="63" t="e">
        <f>BD31*100000</f>
        <v>#REF!</v>
      </c>
      <c r="BG31" s="45">
        <f t="shared" si="8"/>
        <v>1</v>
      </c>
      <c r="BH31" s="40">
        <f t="shared" si="9"/>
        <v>2</v>
      </c>
      <c r="BI31" s="58">
        <f t="shared" si="10"/>
        <v>200000</v>
      </c>
    </row>
    <row r="32" spans="1:61" s="50" customFormat="1" x14ac:dyDescent="0.25">
      <c r="A32" s="10">
        <f t="shared" si="3"/>
        <v>26</v>
      </c>
      <c r="B32" s="40">
        <v>98</v>
      </c>
      <c r="C32" s="47" t="s">
        <v>320</v>
      </c>
      <c r="D32" s="48" t="s">
        <v>250</v>
      </c>
      <c r="E32" s="40"/>
      <c r="F32" s="40"/>
      <c r="G32" s="40"/>
      <c r="H32" s="40">
        <v>8</v>
      </c>
      <c r="I32" s="40"/>
      <c r="J32" s="40"/>
      <c r="K32" s="40"/>
      <c r="L32" s="40"/>
      <c r="M32" s="40">
        <v>6</v>
      </c>
      <c r="N32" s="40"/>
      <c r="O32" s="40"/>
      <c r="P32" s="40"/>
      <c r="Q32" s="40"/>
      <c r="R32" s="40">
        <v>6</v>
      </c>
      <c r="S32" s="49"/>
      <c r="T32" s="40"/>
      <c r="U32" s="40"/>
      <c r="V32" s="40"/>
      <c r="W32" s="40"/>
      <c r="X32" s="40"/>
      <c r="Y32" s="40"/>
      <c r="Z32" s="40"/>
      <c r="AA32" s="40"/>
      <c r="AB32" s="40"/>
      <c r="AC32" s="49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BG32" s="45">
        <f t="shared" si="8"/>
        <v>3</v>
      </c>
      <c r="BH32" s="40">
        <f t="shared" si="9"/>
        <v>8</v>
      </c>
      <c r="BI32" s="58">
        <f t="shared" si="10"/>
        <v>800000</v>
      </c>
    </row>
    <row r="33" spans="1:61" s="50" customFormat="1" x14ac:dyDescent="0.25">
      <c r="A33" s="10">
        <f t="shared" si="3"/>
        <v>27</v>
      </c>
      <c r="B33" s="40">
        <v>99</v>
      </c>
      <c r="C33" s="47" t="s">
        <v>321</v>
      </c>
      <c r="D33" s="48" t="s">
        <v>250</v>
      </c>
      <c r="E33" s="40"/>
      <c r="F33" s="40"/>
      <c r="G33" s="40"/>
      <c r="H33" s="40">
        <v>6.7</v>
      </c>
      <c r="I33" s="40"/>
      <c r="J33" s="40">
        <v>5.5</v>
      </c>
      <c r="K33" s="40">
        <v>6.8</v>
      </c>
      <c r="L33" s="40"/>
      <c r="M33" s="40">
        <v>4.7</v>
      </c>
      <c r="N33" s="40"/>
      <c r="O33" s="40"/>
      <c r="P33" s="40"/>
      <c r="Q33" s="40"/>
      <c r="R33" s="40">
        <v>6.7</v>
      </c>
      <c r="S33" s="49"/>
      <c r="T33" s="40"/>
      <c r="U33" s="40"/>
      <c r="V33" s="40"/>
      <c r="W33" s="40"/>
      <c r="X33" s="40"/>
      <c r="Y33" s="40"/>
      <c r="Z33" s="40"/>
      <c r="AA33" s="40"/>
      <c r="AB33" s="40"/>
      <c r="AC33" s="49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BG33" s="45">
        <f t="shared" si="4"/>
        <v>5</v>
      </c>
      <c r="BH33" s="40">
        <f t="shared" si="6"/>
        <v>14</v>
      </c>
      <c r="BI33" s="58">
        <f t="shared" si="7"/>
        <v>1400000</v>
      </c>
    </row>
    <row r="34" spans="1:61" s="50" customFormat="1" x14ac:dyDescent="0.25">
      <c r="A34" s="10">
        <f t="shared" si="3"/>
        <v>28</v>
      </c>
      <c r="B34" s="40">
        <v>100</v>
      </c>
      <c r="C34" s="47" t="s">
        <v>322</v>
      </c>
      <c r="D34" s="48" t="s">
        <v>250</v>
      </c>
      <c r="E34" s="40"/>
      <c r="F34" s="40"/>
      <c r="G34" s="40"/>
      <c r="H34" s="40">
        <v>5.6</v>
      </c>
      <c r="I34" s="40"/>
      <c r="J34" s="40">
        <v>6.5</v>
      </c>
      <c r="K34" s="40">
        <v>6.3</v>
      </c>
      <c r="L34" s="40"/>
      <c r="M34" s="40">
        <f>(6.9+7.5)/2</f>
        <v>7.2</v>
      </c>
      <c r="N34" s="40"/>
      <c r="O34" s="40"/>
      <c r="P34" s="40"/>
      <c r="Q34" s="40"/>
      <c r="R34" s="40"/>
      <c r="S34" s="49"/>
      <c r="T34" s="40"/>
      <c r="U34" s="40"/>
      <c r="V34" s="40"/>
      <c r="W34" s="40"/>
      <c r="X34" s="40"/>
      <c r="Y34" s="40"/>
      <c r="Z34" s="40"/>
      <c r="AA34" s="40"/>
      <c r="AB34" s="40"/>
      <c r="AC34" s="49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BG34" s="45">
        <f t="shared" si="4"/>
        <v>4</v>
      </c>
      <c r="BH34" s="40">
        <f t="shared" si="6"/>
        <v>11</v>
      </c>
      <c r="BI34" s="58">
        <f t="shared" si="7"/>
        <v>1100000</v>
      </c>
    </row>
    <row r="35" spans="1:61" s="50" customFormat="1" x14ac:dyDescent="0.25">
      <c r="A35" s="10">
        <f t="shared" si="3"/>
        <v>29</v>
      </c>
      <c r="B35" s="40">
        <v>102</v>
      </c>
      <c r="C35" s="47" t="s">
        <v>323</v>
      </c>
      <c r="D35" s="48" t="s">
        <v>324</v>
      </c>
      <c r="E35" s="40"/>
      <c r="F35" s="40"/>
      <c r="G35" s="40"/>
      <c r="H35" s="40">
        <v>5.7</v>
      </c>
      <c r="I35" s="40"/>
      <c r="J35" s="40">
        <v>8.1999999999999993</v>
      </c>
      <c r="K35" s="40">
        <v>9.4</v>
      </c>
      <c r="L35" s="40"/>
      <c r="M35" s="40">
        <v>8.6999999999999993</v>
      </c>
      <c r="N35" s="40"/>
      <c r="O35" s="40"/>
      <c r="P35" s="40"/>
      <c r="Q35" s="40"/>
      <c r="R35" s="40">
        <v>7.8</v>
      </c>
      <c r="S35" s="49"/>
      <c r="T35" s="40"/>
      <c r="U35" s="40"/>
      <c r="V35" s="40"/>
      <c r="W35" s="40"/>
      <c r="X35" s="40"/>
      <c r="Y35" s="40"/>
      <c r="Z35" s="40"/>
      <c r="AA35" s="40"/>
      <c r="AB35" s="40"/>
      <c r="AC35" s="49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BG35" s="45">
        <f t="shared" si="4"/>
        <v>5</v>
      </c>
      <c r="BH35" s="40">
        <f t="shared" si="6"/>
        <v>14</v>
      </c>
      <c r="BI35" s="58">
        <f t="shared" si="7"/>
        <v>1400000</v>
      </c>
    </row>
    <row r="36" spans="1:61" s="50" customFormat="1" x14ac:dyDescent="0.25">
      <c r="A36" s="10">
        <f t="shared" si="3"/>
        <v>30</v>
      </c>
      <c r="B36" s="40">
        <v>105</v>
      </c>
      <c r="C36" s="47" t="s">
        <v>325</v>
      </c>
      <c r="D36" s="48" t="s">
        <v>326</v>
      </c>
      <c r="E36" s="40"/>
      <c r="F36" s="40"/>
      <c r="G36" s="40"/>
      <c r="H36" s="40">
        <v>8.1999999999999993</v>
      </c>
      <c r="I36" s="40"/>
      <c r="J36" s="40">
        <v>7.7</v>
      </c>
      <c r="K36" s="40">
        <v>6.4</v>
      </c>
      <c r="L36" s="40">
        <v>8</v>
      </c>
      <c r="M36" s="40"/>
      <c r="N36" s="40"/>
      <c r="O36" s="40"/>
      <c r="P36" s="40"/>
      <c r="Q36" s="40"/>
      <c r="R36" s="40"/>
      <c r="S36" s="49"/>
      <c r="T36" s="40"/>
      <c r="U36" s="40"/>
      <c r="V36" s="40"/>
      <c r="W36" s="40"/>
      <c r="X36" s="40"/>
      <c r="Y36" s="40"/>
      <c r="Z36" s="40"/>
      <c r="AA36" s="40"/>
      <c r="AB36" s="40"/>
      <c r="AC36" s="49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BG36" s="45">
        <f t="shared" si="4"/>
        <v>4</v>
      </c>
      <c r="BH36" s="40">
        <f t="shared" si="6"/>
        <v>11</v>
      </c>
      <c r="BI36" s="58">
        <f t="shared" si="7"/>
        <v>1100000</v>
      </c>
    </row>
    <row r="37" spans="1:61" s="50" customFormat="1" x14ac:dyDescent="0.25">
      <c r="A37" s="10">
        <f t="shared" si="3"/>
        <v>31</v>
      </c>
      <c r="B37" s="40">
        <v>106</v>
      </c>
      <c r="C37" s="47" t="s">
        <v>327</v>
      </c>
      <c r="D37" s="48" t="s">
        <v>220</v>
      </c>
      <c r="E37" s="40"/>
      <c r="F37" s="40"/>
      <c r="G37" s="40"/>
      <c r="H37" s="40">
        <v>5.7</v>
      </c>
      <c r="I37" s="40"/>
      <c r="J37" s="40">
        <v>7</v>
      </c>
      <c r="K37" s="40">
        <v>6.6</v>
      </c>
      <c r="L37" s="40">
        <v>6.8</v>
      </c>
      <c r="M37" s="40">
        <v>6.4</v>
      </c>
      <c r="N37" s="40"/>
      <c r="O37" s="40"/>
      <c r="P37" s="40"/>
      <c r="Q37" s="40"/>
      <c r="R37" s="40"/>
      <c r="S37" s="49"/>
      <c r="T37" s="40"/>
      <c r="U37" s="40"/>
      <c r="V37" s="40"/>
      <c r="W37" s="40"/>
      <c r="X37" s="40"/>
      <c r="Y37" s="40"/>
      <c r="Z37" s="40"/>
      <c r="AA37" s="40"/>
      <c r="AB37" s="40"/>
      <c r="AC37" s="49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BG37" s="45">
        <f t="shared" si="4"/>
        <v>5</v>
      </c>
      <c r="BH37" s="40">
        <f t="shared" si="6"/>
        <v>14</v>
      </c>
      <c r="BI37" s="58">
        <f t="shared" si="7"/>
        <v>1400000</v>
      </c>
    </row>
    <row r="38" spans="1:61" s="50" customFormat="1" x14ac:dyDescent="0.25">
      <c r="A38" s="10">
        <f t="shared" si="3"/>
        <v>32</v>
      </c>
      <c r="B38" s="40">
        <v>113</v>
      </c>
      <c r="C38" s="47" t="s">
        <v>328</v>
      </c>
      <c r="D38" s="48" t="s">
        <v>329</v>
      </c>
      <c r="E38" s="40"/>
      <c r="F38" s="40"/>
      <c r="G38" s="40"/>
      <c r="H38" s="40">
        <v>6</v>
      </c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9"/>
      <c r="T38" s="40"/>
      <c r="U38" s="40"/>
      <c r="V38" s="40"/>
      <c r="W38" s="40"/>
      <c r="X38" s="40"/>
      <c r="Y38" s="40"/>
      <c r="Z38" s="40"/>
      <c r="AA38" s="40"/>
      <c r="AB38" s="40"/>
      <c r="AC38" s="49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BG38" s="45">
        <f t="shared" si="4"/>
        <v>1</v>
      </c>
      <c r="BH38" s="40">
        <f t="shared" si="6"/>
        <v>2</v>
      </c>
      <c r="BI38" s="58">
        <f t="shared" si="7"/>
        <v>200000</v>
      </c>
    </row>
    <row r="39" spans="1:61" s="50" customFormat="1" x14ac:dyDescent="0.25">
      <c r="A39" s="10">
        <f t="shared" si="3"/>
        <v>33</v>
      </c>
      <c r="B39" s="40">
        <v>116</v>
      </c>
      <c r="C39" s="47" t="s">
        <v>330</v>
      </c>
      <c r="D39" s="48" t="s">
        <v>257</v>
      </c>
      <c r="E39" s="40"/>
      <c r="F39" s="40"/>
      <c r="G39" s="40"/>
      <c r="H39" s="40">
        <v>7.2</v>
      </c>
      <c r="I39" s="40"/>
      <c r="J39" s="40">
        <v>7.2</v>
      </c>
      <c r="K39" s="40">
        <v>7.1</v>
      </c>
      <c r="L39" s="40">
        <v>7</v>
      </c>
      <c r="M39" s="40"/>
      <c r="N39" s="40"/>
      <c r="O39" s="40"/>
      <c r="P39" s="40"/>
      <c r="Q39" s="40"/>
      <c r="R39" s="40"/>
      <c r="S39" s="49"/>
      <c r="T39" s="40"/>
      <c r="U39" s="40"/>
      <c r="V39" s="40"/>
      <c r="W39" s="40"/>
      <c r="X39" s="40"/>
      <c r="Y39" s="40"/>
      <c r="Z39" s="40"/>
      <c r="AA39" s="40"/>
      <c r="AB39" s="40"/>
      <c r="AC39" s="49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BG39" s="45">
        <f t="shared" si="4"/>
        <v>4</v>
      </c>
      <c r="BH39" s="40">
        <f t="shared" si="6"/>
        <v>11</v>
      </c>
      <c r="BI39" s="58">
        <f t="shared" si="7"/>
        <v>1100000</v>
      </c>
    </row>
    <row r="40" spans="1:61" s="50" customFormat="1" x14ac:dyDescent="0.25">
      <c r="A40" s="10">
        <f t="shared" si="3"/>
        <v>34</v>
      </c>
      <c r="B40" s="40">
        <v>125</v>
      </c>
      <c r="C40" s="47" t="s">
        <v>331</v>
      </c>
      <c r="D40" s="48" t="s">
        <v>332</v>
      </c>
      <c r="E40" s="40"/>
      <c r="F40" s="40"/>
      <c r="G40" s="40"/>
      <c r="H40" s="40">
        <v>6</v>
      </c>
      <c r="I40" s="40"/>
      <c r="J40" s="40"/>
      <c r="K40" s="40"/>
      <c r="L40" s="40"/>
      <c r="M40" s="40">
        <v>4.7</v>
      </c>
      <c r="N40" s="40"/>
      <c r="O40" s="40"/>
      <c r="P40" s="40"/>
      <c r="Q40" s="40"/>
      <c r="R40" s="40">
        <v>5.2</v>
      </c>
      <c r="S40" s="49"/>
      <c r="T40" s="40"/>
      <c r="U40" s="40"/>
      <c r="V40" s="40"/>
      <c r="W40" s="40"/>
      <c r="X40" s="40"/>
      <c r="Y40" s="40"/>
      <c r="Z40" s="40"/>
      <c r="AA40" s="40"/>
      <c r="AB40" s="40"/>
      <c r="AC40" s="49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BG40" s="45">
        <f t="shared" si="4"/>
        <v>3</v>
      </c>
      <c r="BH40" s="40">
        <f t="shared" si="6"/>
        <v>8</v>
      </c>
      <c r="BI40" s="58">
        <f t="shared" si="7"/>
        <v>800000</v>
      </c>
    </row>
    <row r="41" spans="1:61" s="51" customFormat="1" ht="14.25" x14ac:dyDescent="0.2">
      <c r="A41" s="45"/>
      <c r="B41" s="45"/>
      <c r="C41" s="45"/>
      <c r="D41" s="45"/>
      <c r="E41" s="45">
        <f>COUNTIF(E7:E40,"&gt;=4.5")</f>
        <v>3</v>
      </c>
      <c r="F41" s="45">
        <f t="shared" ref="F41:R41" si="11">COUNTIF(F7:F40,"&gt;=4.5")</f>
        <v>3</v>
      </c>
      <c r="G41" s="45">
        <f t="shared" si="11"/>
        <v>3</v>
      </c>
      <c r="H41" s="45">
        <f t="shared" si="11"/>
        <v>32</v>
      </c>
      <c r="I41" s="45">
        <f t="shared" si="11"/>
        <v>2</v>
      </c>
      <c r="J41" s="45">
        <f t="shared" si="11"/>
        <v>16</v>
      </c>
      <c r="K41" s="45">
        <f t="shared" si="11"/>
        <v>18</v>
      </c>
      <c r="L41" s="45">
        <f t="shared" si="11"/>
        <v>14</v>
      </c>
      <c r="M41" s="45">
        <f t="shared" si="11"/>
        <v>15</v>
      </c>
      <c r="N41" s="45">
        <f t="shared" si="11"/>
        <v>2</v>
      </c>
      <c r="O41" s="45">
        <f t="shared" si="11"/>
        <v>2</v>
      </c>
      <c r="P41" s="45">
        <f t="shared" si="11"/>
        <v>0</v>
      </c>
      <c r="Q41" s="45">
        <f t="shared" si="11"/>
        <v>1</v>
      </c>
      <c r="R41" s="45">
        <f t="shared" si="11"/>
        <v>8</v>
      </c>
      <c r="S41" s="45">
        <f t="shared" ref="S41:BF41" si="12">COUNTIF(S10:S40,"&gt;=4.5")</f>
        <v>0</v>
      </c>
      <c r="T41" s="45">
        <f t="shared" si="12"/>
        <v>0</v>
      </c>
      <c r="U41" s="45">
        <f t="shared" si="12"/>
        <v>1</v>
      </c>
      <c r="V41" s="45">
        <f t="shared" si="12"/>
        <v>0</v>
      </c>
      <c r="W41" s="45">
        <f t="shared" si="12"/>
        <v>0</v>
      </c>
      <c r="X41" s="45">
        <f t="shared" si="12"/>
        <v>0</v>
      </c>
      <c r="Y41" s="45">
        <f t="shared" si="12"/>
        <v>0</v>
      </c>
      <c r="Z41" s="45">
        <f t="shared" si="12"/>
        <v>0</v>
      </c>
      <c r="AA41" s="45">
        <f t="shared" si="12"/>
        <v>0</v>
      </c>
      <c r="AB41" s="45">
        <f t="shared" si="12"/>
        <v>0</v>
      </c>
      <c r="AC41" s="45">
        <f t="shared" si="12"/>
        <v>0</v>
      </c>
      <c r="AD41" s="45">
        <f t="shared" si="12"/>
        <v>0</v>
      </c>
      <c r="AE41" s="45">
        <f t="shared" si="12"/>
        <v>0</v>
      </c>
      <c r="AF41" s="45">
        <f t="shared" si="12"/>
        <v>0</v>
      </c>
      <c r="AG41" s="45">
        <f t="shared" si="12"/>
        <v>1</v>
      </c>
      <c r="AH41" s="45">
        <f t="shared" si="12"/>
        <v>0</v>
      </c>
      <c r="AI41" s="45">
        <f t="shared" si="12"/>
        <v>0</v>
      </c>
      <c r="AJ41" s="45">
        <f t="shared" si="12"/>
        <v>0</v>
      </c>
      <c r="AK41" s="45">
        <f t="shared" si="12"/>
        <v>0</v>
      </c>
      <c r="AL41" s="45">
        <f t="shared" si="12"/>
        <v>0</v>
      </c>
      <c r="AM41" s="45">
        <f t="shared" si="12"/>
        <v>0</v>
      </c>
      <c r="AN41" s="45">
        <f t="shared" si="12"/>
        <v>0</v>
      </c>
      <c r="AO41" s="45">
        <f t="shared" si="12"/>
        <v>0</v>
      </c>
      <c r="AP41" s="45">
        <f t="shared" si="12"/>
        <v>0</v>
      </c>
      <c r="AQ41" s="45">
        <f t="shared" si="12"/>
        <v>0</v>
      </c>
      <c r="AR41" s="45">
        <f t="shared" si="12"/>
        <v>0</v>
      </c>
      <c r="AS41" s="45">
        <f t="shared" si="12"/>
        <v>0</v>
      </c>
      <c r="AT41" s="45">
        <f t="shared" si="12"/>
        <v>0</v>
      </c>
      <c r="AU41" s="45">
        <f t="shared" si="12"/>
        <v>0</v>
      </c>
      <c r="AV41" s="45">
        <f t="shared" si="12"/>
        <v>0</v>
      </c>
      <c r="AW41" s="45">
        <f t="shared" si="12"/>
        <v>0</v>
      </c>
      <c r="AX41" s="45">
        <f t="shared" si="12"/>
        <v>0</v>
      </c>
      <c r="AY41" s="45">
        <f t="shared" si="12"/>
        <v>0</v>
      </c>
      <c r="AZ41" s="45">
        <f t="shared" si="12"/>
        <v>0</v>
      </c>
      <c r="BA41" s="45">
        <f t="shared" si="12"/>
        <v>0</v>
      </c>
      <c r="BB41" s="45">
        <f t="shared" si="12"/>
        <v>0</v>
      </c>
      <c r="BC41" s="45">
        <f t="shared" si="12"/>
        <v>0</v>
      </c>
      <c r="BD41" s="45">
        <f t="shared" si="12"/>
        <v>0</v>
      </c>
      <c r="BE41" s="45">
        <f t="shared" si="12"/>
        <v>0</v>
      </c>
      <c r="BF41" s="45">
        <f t="shared" si="12"/>
        <v>0</v>
      </c>
      <c r="BG41" s="45">
        <f>SUM(BG7:BG40)</f>
        <v>119</v>
      </c>
      <c r="BH41" s="45">
        <f t="shared" ref="BH41:BI41" si="13">SUM(BH7:BH40)</f>
        <v>314</v>
      </c>
      <c r="BI41" s="83"/>
    </row>
    <row r="43" spans="1:61" x14ac:dyDescent="0.25">
      <c r="A43" s="147" t="s">
        <v>349</v>
      </c>
    </row>
  </sheetData>
  <mergeCells count="2">
    <mergeCell ref="B4:D4"/>
    <mergeCell ref="B5:D5"/>
  </mergeCells>
  <pageMargins left="0.23622047244094499" right="0.15748031496063" top="0.27559055118110198" bottom="0.27559055118110198" header="0.196850393700787" footer="0.196850393700787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G45"/>
  <sheetViews>
    <sheetView zoomScale="110" zoomScaleNormal="110" workbookViewId="0">
      <pane ySplit="5" topLeftCell="A18" activePane="bottomLeft" state="frozen"/>
      <selection activeCell="A3" sqref="A3"/>
      <selection pane="bottomLeft" activeCell="BG30" sqref="BG30"/>
    </sheetView>
  </sheetViews>
  <sheetFormatPr defaultRowHeight="15" x14ac:dyDescent="0.25"/>
  <cols>
    <col min="1" max="1" width="3.140625" style="41" customWidth="1"/>
    <col min="2" max="2" width="7" style="41" customWidth="1"/>
    <col min="3" max="3" width="20.7109375" style="41" customWidth="1"/>
    <col min="4" max="4" width="9.140625" style="41"/>
    <col min="5" max="5" width="4.42578125" style="50" customWidth="1"/>
    <col min="6" max="6" width="4.7109375" style="50" customWidth="1"/>
    <col min="7" max="7" width="4.42578125" style="50" customWidth="1"/>
    <col min="8" max="8" width="5" style="50" customWidth="1"/>
    <col min="9" max="9" width="4.85546875" style="50" customWidth="1"/>
    <col min="10" max="10" width="4.28515625" style="50" customWidth="1"/>
    <col min="11" max="12" width="4" style="50" customWidth="1"/>
    <col min="13" max="13" width="4.28515625" style="50" customWidth="1"/>
    <col min="14" max="15" width="4.85546875" style="50" customWidth="1"/>
    <col min="16" max="17" width="6.140625" style="50" hidden="1" customWidth="1"/>
    <col min="18" max="18" width="4.7109375" style="50" customWidth="1"/>
    <col min="19" max="19" width="6.140625" style="50" hidden="1" customWidth="1"/>
    <col min="20" max="20" width="5" style="50" customWidth="1"/>
    <col min="21" max="21" width="4.5703125" style="50" customWidth="1"/>
    <col min="22" max="22" width="5.140625" style="50" customWidth="1"/>
    <col min="23" max="23" width="6.140625" style="50" hidden="1" customWidth="1"/>
    <col min="24" max="24" width="0.140625" style="50" hidden="1" customWidth="1"/>
    <col min="25" max="25" width="4.7109375" style="50" customWidth="1"/>
    <col min="26" max="26" width="4.28515625" style="50" customWidth="1"/>
    <col min="27" max="56" width="6.140625" style="50" hidden="1" customWidth="1"/>
    <col min="57" max="57" width="4.7109375" style="50" customWidth="1"/>
    <col min="58" max="58" width="5.42578125" style="50" customWidth="1"/>
    <col min="59" max="59" width="11.85546875" style="41" customWidth="1"/>
    <col min="60" max="16384" width="9.140625" style="41"/>
  </cols>
  <sheetData>
    <row r="1" spans="1:59" ht="15.75" x14ac:dyDescent="0.25">
      <c r="A1" s="52" t="s">
        <v>345</v>
      </c>
    </row>
    <row r="2" spans="1:59" s="105" customFormat="1" ht="13.5" x14ac:dyDescent="0.25">
      <c r="A2" s="139" t="s">
        <v>346</v>
      </c>
      <c r="B2" s="139"/>
      <c r="C2" s="139"/>
      <c r="D2" s="139"/>
      <c r="E2" s="139"/>
      <c r="F2" s="139"/>
      <c r="G2" s="139"/>
      <c r="H2" s="139"/>
      <c r="I2" s="139"/>
    </row>
    <row r="4" spans="1:59" s="91" customFormat="1" ht="102" customHeight="1" x14ac:dyDescent="0.25">
      <c r="A4" s="90"/>
      <c r="B4" s="143" t="s">
        <v>39</v>
      </c>
      <c r="C4" s="143"/>
      <c r="D4" s="143"/>
      <c r="E4" s="100" t="s">
        <v>167</v>
      </c>
      <c r="F4" s="101" t="s">
        <v>168</v>
      </c>
      <c r="G4" s="100" t="s">
        <v>169</v>
      </c>
      <c r="H4" s="100" t="s">
        <v>90</v>
      </c>
      <c r="I4" s="101" t="s">
        <v>170</v>
      </c>
      <c r="J4" s="101" t="s">
        <v>84</v>
      </c>
      <c r="K4" s="101" t="s">
        <v>85</v>
      </c>
      <c r="L4" s="101" t="s">
        <v>86</v>
      </c>
      <c r="M4" s="101" t="s">
        <v>91</v>
      </c>
      <c r="N4" s="101" t="s">
        <v>3</v>
      </c>
      <c r="O4" s="101" t="s">
        <v>92</v>
      </c>
      <c r="P4" s="102" t="s">
        <v>128</v>
      </c>
      <c r="Q4" s="101" t="s">
        <v>93</v>
      </c>
      <c r="R4" s="101" t="s">
        <v>94</v>
      </c>
      <c r="S4" s="101" t="s">
        <v>95</v>
      </c>
      <c r="T4" s="101" t="s">
        <v>96</v>
      </c>
      <c r="U4" s="103" t="s">
        <v>6</v>
      </c>
      <c r="V4" s="101" t="s">
        <v>97</v>
      </c>
      <c r="W4" s="101" t="s">
        <v>98</v>
      </c>
      <c r="X4" s="103" t="s">
        <v>99</v>
      </c>
      <c r="Y4" s="101" t="s">
        <v>100</v>
      </c>
      <c r="Z4" s="103" t="s">
        <v>101</v>
      </c>
      <c r="AA4" s="82" t="s">
        <v>102</v>
      </c>
      <c r="AB4" s="80" t="s">
        <v>103</v>
      </c>
      <c r="AC4" s="82" t="s">
        <v>172</v>
      </c>
      <c r="AD4" s="82" t="s">
        <v>104</v>
      </c>
      <c r="AE4" s="82" t="s">
        <v>105</v>
      </c>
      <c r="AF4" s="82" t="s">
        <v>106</v>
      </c>
      <c r="AG4" s="82" t="s">
        <v>30</v>
      </c>
      <c r="AH4" s="82" t="s">
        <v>107</v>
      </c>
      <c r="AI4" s="82" t="s">
        <v>108</v>
      </c>
      <c r="AJ4" s="82" t="s">
        <v>109</v>
      </c>
      <c r="AK4" s="82" t="s">
        <v>173</v>
      </c>
      <c r="AL4" s="82" t="s">
        <v>110</v>
      </c>
      <c r="AM4" s="82" t="s">
        <v>111</v>
      </c>
      <c r="AN4" s="82" t="s">
        <v>112</v>
      </c>
      <c r="AO4" s="82" t="s">
        <v>113</v>
      </c>
      <c r="AP4" s="82" t="s">
        <v>114</v>
      </c>
      <c r="AQ4" s="82" t="s">
        <v>115</v>
      </c>
      <c r="AR4" s="82" t="s">
        <v>116</v>
      </c>
      <c r="AS4" s="82" t="s">
        <v>117</v>
      </c>
      <c r="AT4" s="82" t="s">
        <v>118</v>
      </c>
      <c r="AU4" s="82" t="s">
        <v>119</v>
      </c>
      <c r="AV4" s="82" t="s">
        <v>174</v>
      </c>
      <c r="AW4" s="82" t="s">
        <v>120</v>
      </c>
      <c r="AX4" s="80" t="s">
        <v>121</v>
      </c>
      <c r="AY4" s="82" t="s">
        <v>122</v>
      </c>
      <c r="AZ4" s="82" t="s">
        <v>123</v>
      </c>
      <c r="BA4" s="26" t="s">
        <v>124</v>
      </c>
      <c r="BB4" s="26" t="s">
        <v>125</v>
      </c>
      <c r="BC4" s="26" t="s">
        <v>126</v>
      </c>
      <c r="BD4" s="39" t="s">
        <v>31</v>
      </c>
      <c r="BE4" s="26" t="s">
        <v>341</v>
      </c>
      <c r="BF4" s="26" t="s">
        <v>339</v>
      </c>
      <c r="BG4" s="39" t="s">
        <v>340</v>
      </c>
    </row>
    <row r="5" spans="1:59" s="44" customFormat="1" ht="21.75" customHeight="1" x14ac:dyDescent="0.25">
      <c r="B5" s="146" t="s">
        <v>40</v>
      </c>
      <c r="C5" s="146"/>
      <c r="D5" s="146"/>
      <c r="E5" s="97">
        <v>3</v>
      </c>
      <c r="F5" s="97">
        <v>2</v>
      </c>
      <c r="G5" s="97">
        <v>2</v>
      </c>
      <c r="H5" s="97">
        <v>2</v>
      </c>
      <c r="I5" s="97">
        <v>2</v>
      </c>
      <c r="J5" s="97">
        <v>3</v>
      </c>
      <c r="K5" s="97">
        <v>3</v>
      </c>
      <c r="L5" s="97">
        <v>3</v>
      </c>
      <c r="M5" s="97">
        <v>3</v>
      </c>
      <c r="N5" s="97">
        <v>3</v>
      </c>
      <c r="O5" s="97">
        <v>3</v>
      </c>
      <c r="P5" s="97">
        <v>3</v>
      </c>
      <c r="Q5" s="97">
        <v>3</v>
      </c>
      <c r="R5" s="97">
        <v>3</v>
      </c>
      <c r="S5" s="97">
        <v>3</v>
      </c>
      <c r="T5" s="97">
        <v>3</v>
      </c>
      <c r="U5" s="97">
        <v>3</v>
      </c>
      <c r="V5" s="97">
        <v>3</v>
      </c>
      <c r="W5" s="97">
        <v>3</v>
      </c>
      <c r="X5" s="97">
        <v>3</v>
      </c>
      <c r="Y5" s="97">
        <v>3</v>
      </c>
      <c r="Z5" s="97">
        <v>3</v>
      </c>
      <c r="AA5" s="97">
        <v>3</v>
      </c>
      <c r="AB5" s="97">
        <v>3</v>
      </c>
      <c r="AC5" s="97">
        <v>3</v>
      </c>
      <c r="AD5" s="97">
        <v>3</v>
      </c>
      <c r="AE5" s="97">
        <v>3</v>
      </c>
      <c r="AF5" s="97">
        <v>3</v>
      </c>
      <c r="AG5" s="97">
        <v>3</v>
      </c>
      <c r="AH5" s="97">
        <v>3</v>
      </c>
      <c r="AI5" s="97">
        <v>3</v>
      </c>
      <c r="AJ5" s="98">
        <v>2</v>
      </c>
      <c r="AK5" s="98">
        <v>3</v>
      </c>
      <c r="AL5" s="97">
        <v>3</v>
      </c>
      <c r="AM5" s="97">
        <v>3</v>
      </c>
      <c r="AN5" s="97">
        <v>3</v>
      </c>
      <c r="AO5" s="97">
        <v>3</v>
      </c>
      <c r="AP5" s="97">
        <v>3</v>
      </c>
      <c r="AQ5" s="97">
        <v>3</v>
      </c>
      <c r="AR5" s="97">
        <v>3</v>
      </c>
      <c r="AS5" s="97">
        <v>3</v>
      </c>
      <c r="AT5" s="97">
        <v>3</v>
      </c>
      <c r="AU5" s="97">
        <v>3</v>
      </c>
      <c r="AV5" s="97">
        <v>3</v>
      </c>
      <c r="AW5" s="97">
        <v>3</v>
      </c>
      <c r="AX5" s="97">
        <v>3</v>
      </c>
      <c r="AY5" s="97">
        <v>3</v>
      </c>
      <c r="AZ5" s="97">
        <v>3</v>
      </c>
      <c r="BA5" s="97">
        <v>3</v>
      </c>
      <c r="BB5" s="97">
        <v>3</v>
      </c>
      <c r="BC5" s="97">
        <v>3</v>
      </c>
      <c r="BD5" s="97">
        <v>3</v>
      </c>
      <c r="BE5" s="97"/>
      <c r="BF5" s="42"/>
      <c r="BG5" s="78"/>
    </row>
    <row r="6" spans="1:59" s="151" customFormat="1" ht="21.75" customHeight="1" x14ac:dyDescent="0.25">
      <c r="A6" s="149" t="s">
        <v>230</v>
      </c>
      <c r="B6" s="140" t="s">
        <v>231</v>
      </c>
      <c r="C6" s="140" t="s">
        <v>175</v>
      </c>
      <c r="D6" s="140" t="s">
        <v>176</v>
      </c>
      <c r="E6" s="16"/>
      <c r="F6" s="16"/>
      <c r="G6" s="16"/>
      <c r="H6" s="16"/>
      <c r="I6" s="16"/>
      <c r="J6" s="17"/>
      <c r="K6" s="17"/>
      <c r="L6" s="17"/>
      <c r="M6" s="17"/>
      <c r="N6" s="16"/>
      <c r="O6" s="16"/>
      <c r="P6" s="16"/>
      <c r="Q6" s="16"/>
      <c r="R6" s="17"/>
      <c r="S6" s="17"/>
      <c r="T6" s="17"/>
      <c r="U6" s="17"/>
      <c r="V6" s="84"/>
      <c r="W6" s="17"/>
      <c r="X6" s="17"/>
      <c r="Y6" s="17"/>
      <c r="Z6" s="17"/>
      <c r="AA6" s="17"/>
      <c r="AB6" s="84"/>
      <c r="AC6" s="84"/>
      <c r="AD6" s="84"/>
      <c r="AE6" s="85"/>
      <c r="AF6" s="86"/>
      <c r="AG6" s="86"/>
      <c r="AH6" s="86"/>
      <c r="AI6" s="86"/>
      <c r="AJ6" s="85"/>
      <c r="AK6" s="84"/>
      <c r="AL6" s="84"/>
      <c r="AM6" s="85"/>
      <c r="AN6" s="84"/>
      <c r="AO6" s="84"/>
      <c r="AP6" s="85"/>
      <c r="AQ6" s="84"/>
      <c r="AR6" s="87"/>
      <c r="AS6" s="87"/>
      <c r="AT6" s="85"/>
      <c r="AU6" s="85"/>
      <c r="AV6" s="84"/>
      <c r="AW6" s="85"/>
      <c r="AX6" s="17"/>
      <c r="AY6" s="84"/>
      <c r="AZ6" s="85"/>
      <c r="BA6" s="85"/>
      <c r="BB6" s="84"/>
      <c r="BC6" s="85"/>
      <c r="BD6" s="26"/>
      <c r="BE6" s="26"/>
      <c r="BF6" s="38"/>
      <c r="BG6" s="150"/>
    </row>
    <row r="7" spans="1:59" x14ac:dyDescent="0.25">
      <c r="A7" s="92">
        <v>1</v>
      </c>
      <c r="B7" s="64">
        <v>1</v>
      </c>
      <c r="C7" s="65" t="s">
        <v>259</v>
      </c>
      <c r="D7" s="66" t="s">
        <v>260</v>
      </c>
      <c r="E7" s="40"/>
      <c r="F7" s="40"/>
      <c r="G7" s="40"/>
      <c r="H7" s="93">
        <v>7.5</v>
      </c>
      <c r="I7" s="40"/>
      <c r="J7" s="93">
        <v>7.4</v>
      </c>
      <c r="K7" s="93">
        <v>8.1999999999999993</v>
      </c>
      <c r="L7" s="93">
        <v>6.6</v>
      </c>
      <c r="M7" s="93">
        <v>5.7</v>
      </c>
      <c r="N7" s="40"/>
      <c r="O7" s="40"/>
      <c r="P7" s="93"/>
      <c r="Q7" s="40"/>
      <c r="R7" s="93"/>
      <c r="S7" s="93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>
        <f t="shared" ref="BE7:BE29" si="0">COUNT(E7:AO7)</f>
        <v>5</v>
      </c>
      <c r="BF7" s="40">
        <f t="shared" ref="BF7:BF29" ca="1" si="1">SUMIF(E7:BD7,"&gt;=4.5",$E$5:$AZ$5)</f>
        <v>14</v>
      </c>
      <c r="BG7" s="96">
        <f ca="1">BF7*100000</f>
        <v>1400000</v>
      </c>
    </row>
    <row r="8" spans="1:59" x14ac:dyDescent="0.25">
      <c r="A8" s="92">
        <f>A7+1</f>
        <v>2</v>
      </c>
      <c r="B8" s="64">
        <v>12</v>
      </c>
      <c r="C8" s="65" t="s">
        <v>261</v>
      </c>
      <c r="D8" s="66" t="s">
        <v>178</v>
      </c>
      <c r="E8" s="40"/>
      <c r="F8" s="40"/>
      <c r="G8" s="40"/>
      <c r="H8" s="93">
        <v>6.8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>
        <f t="shared" si="0"/>
        <v>1</v>
      </c>
      <c r="BF8" s="40">
        <f t="shared" ca="1" si="1"/>
        <v>2</v>
      </c>
      <c r="BG8" s="96">
        <f t="shared" ref="BG8:BG29" ca="1" si="2">BF8*100000</f>
        <v>200000</v>
      </c>
    </row>
    <row r="9" spans="1:59" x14ac:dyDescent="0.25">
      <c r="A9" s="92">
        <f t="shared" ref="A9:A29" si="3">A8+1</f>
        <v>3</v>
      </c>
      <c r="B9" s="64">
        <v>18</v>
      </c>
      <c r="C9" s="65" t="s">
        <v>262</v>
      </c>
      <c r="D9" s="66" t="s">
        <v>178</v>
      </c>
      <c r="E9" s="40"/>
      <c r="F9" s="40"/>
      <c r="G9" s="40"/>
      <c r="H9" s="93">
        <v>6.5</v>
      </c>
      <c r="I9" s="40"/>
      <c r="J9" s="93">
        <v>6.6</v>
      </c>
      <c r="K9" s="40"/>
      <c r="L9" s="40"/>
      <c r="M9" s="93">
        <v>5.6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>
        <f t="shared" si="0"/>
        <v>3</v>
      </c>
      <c r="BF9" s="40">
        <f t="shared" ca="1" si="1"/>
        <v>8</v>
      </c>
      <c r="BG9" s="96">
        <f t="shared" ca="1" si="2"/>
        <v>800000</v>
      </c>
    </row>
    <row r="10" spans="1:59" x14ac:dyDescent="0.25">
      <c r="A10" s="92">
        <f t="shared" si="3"/>
        <v>4</v>
      </c>
      <c r="B10" s="64">
        <v>33</v>
      </c>
      <c r="C10" s="65" t="s">
        <v>263</v>
      </c>
      <c r="D10" s="66" t="s">
        <v>264</v>
      </c>
      <c r="E10" s="40"/>
      <c r="F10" s="40"/>
      <c r="G10" s="40"/>
      <c r="H10" s="93">
        <v>5.9</v>
      </c>
      <c r="I10" s="40"/>
      <c r="J10" s="93">
        <v>7.4</v>
      </c>
      <c r="K10" s="93">
        <v>8.1999999999999993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>
        <f t="shared" si="0"/>
        <v>3</v>
      </c>
      <c r="BF10" s="40">
        <f t="shared" ca="1" si="1"/>
        <v>8</v>
      </c>
      <c r="BG10" s="96">
        <f t="shared" ca="1" si="2"/>
        <v>800000</v>
      </c>
    </row>
    <row r="11" spans="1:59" x14ac:dyDescent="0.25">
      <c r="A11" s="92">
        <f t="shared" si="3"/>
        <v>5</v>
      </c>
      <c r="B11" s="64">
        <v>35</v>
      </c>
      <c r="C11" s="65" t="s">
        <v>265</v>
      </c>
      <c r="D11" s="66" t="s">
        <v>266</v>
      </c>
      <c r="E11" s="40"/>
      <c r="F11" s="40"/>
      <c r="G11" s="40"/>
      <c r="H11" s="93">
        <v>6.4</v>
      </c>
      <c r="I11" s="40"/>
      <c r="J11" s="93">
        <v>5.3</v>
      </c>
      <c r="K11" s="93"/>
      <c r="L11" s="93"/>
      <c r="M11" s="93">
        <v>5.7</v>
      </c>
      <c r="N11" s="93"/>
      <c r="O11" s="93"/>
      <c r="P11" s="40"/>
      <c r="Q11" s="40"/>
      <c r="R11" s="93"/>
      <c r="S11" s="40"/>
      <c r="T11" s="93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>
        <f t="shared" si="0"/>
        <v>3</v>
      </c>
      <c r="BF11" s="40">
        <f t="shared" ca="1" si="1"/>
        <v>8</v>
      </c>
      <c r="BG11" s="96">
        <f t="shared" ca="1" si="2"/>
        <v>800000</v>
      </c>
    </row>
    <row r="12" spans="1:59" x14ac:dyDescent="0.25">
      <c r="A12" s="92">
        <f t="shared" si="3"/>
        <v>6</v>
      </c>
      <c r="B12" s="64">
        <v>36</v>
      </c>
      <c r="C12" s="65" t="s">
        <v>267</v>
      </c>
      <c r="D12" s="66" t="s">
        <v>190</v>
      </c>
      <c r="E12" s="40"/>
      <c r="F12" s="40"/>
      <c r="G12" s="40"/>
      <c r="H12" s="93">
        <v>4.5</v>
      </c>
      <c r="I12" s="40"/>
      <c r="J12" s="40"/>
      <c r="K12" s="40"/>
      <c r="L12" s="40"/>
      <c r="M12" s="40"/>
      <c r="N12" s="40"/>
      <c r="O12" s="40">
        <v>6.4</v>
      </c>
      <c r="P12" s="40"/>
      <c r="Q12" s="40"/>
      <c r="R12" s="40"/>
      <c r="S12" s="40"/>
      <c r="T12" s="40"/>
      <c r="U12" s="40"/>
      <c r="V12" s="40">
        <v>7.7</v>
      </c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>
        <f t="shared" si="0"/>
        <v>3</v>
      </c>
      <c r="BF12" s="40">
        <f t="shared" ca="1" si="1"/>
        <v>8</v>
      </c>
      <c r="BG12" s="96">
        <f t="shared" ca="1" si="2"/>
        <v>800000</v>
      </c>
    </row>
    <row r="13" spans="1:59" x14ac:dyDescent="0.25">
      <c r="A13" s="92">
        <f t="shared" si="3"/>
        <v>7</v>
      </c>
      <c r="B13" s="64">
        <v>37</v>
      </c>
      <c r="C13" s="65" t="s">
        <v>268</v>
      </c>
      <c r="D13" s="66" t="s">
        <v>190</v>
      </c>
      <c r="E13" s="40">
        <v>5</v>
      </c>
      <c r="F13" s="40">
        <v>5</v>
      </c>
      <c r="G13" s="40">
        <v>5</v>
      </c>
      <c r="H13" s="40"/>
      <c r="I13" s="40">
        <v>6</v>
      </c>
      <c r="J13" s="40">
        <v>8</v>
      </c>
      <c r="K13" s="40">
        <v>7</v>
      </c>
      <c r="L13" s="40"/>
      <c r="M13" s="40">
        <v>7</v>
      </c>
      <c r="N13" s="40">
        <v>6</v>
      </c>
      <c r="O13" s="40">
        <v>7</v>
      </c>
      <c r="P13" s="40"/>
      <c r="Q13" s="40"/>
      <c r="R13" s="40">
        <v>6</v>
      </c>
      <c r="S13" s="40"/>
      <c r="T13" s="40"/>
      <c r="U13" s="40">
        <v>7</v>
      </c>
      <c r="V13" s="40">
        <v>8</v>
      </c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>
        <f t="shared" si="0"/>
        <v>12</v>
      </c>
      <c r="BF13" s="40">
        <f t="shared" ca="1" si="1"/>
        <v>33</v>
      </c>
      <c r="BG13" s="96">
        <f t="shared" ca="1" si="2"/>
        <v>3300000</v>
      </c>
    </row>
    <row r="14" spans="1:59" x14ac:dyDescent="0.25">
      <c r="A14" s="92">
        <f t="shared" si="3"/>
        <v>8</v>
      </c>
      <c r="B14" s="64">
        <v>39</v>
      </c>
      <c r="C14" s="65" t="s">
        <v>269</v>
      </c>
      <c r="D14" s="66" t="s">
        <v>270</v>
      </c>
      <c r="E14" s="40"/>
      <c r="F14" s="40"/>
      <c r="G14" s="40"/>
      <c r="H14" s="40">
        <v>6</v>
      </c>
      <c r="I14" s="40"/>
      <c r="J14" s="40"/>
      <c r="K14" s="40">
        <v>7.5</v>
      </c>
      <c r="L14" s="40">
        <v>7.5</v>
      </c>
      <c r="M14" s="40">
        <v>8.1999999999999993</v>
      </c>
      <c r="N14" s="40" t="s">
        <v>338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>
        <f t="shared" si="0"/>
        <v>4</v>
      </c>
      <c r="BF14" s="40">
        <f t="shared" ca="1" si="1"/>
        <v>11</v>
      </c>
      <c r="BG14" s="96">
        <f t="shared" ca="1" si="2"/>
        <v>1100000</v>
      </c>
    </row>
    <row r="15" spans="1:59" x14ac:dyDescent="0.25">
      <c r="A15" s="92">
        <f t="shared" si="3"/>
        <v>9</v>
      </c>
      <c r="B15" s="64">
        <v>40</v>
      </c>
      <c r="C15" s="65" t="s">
        <v>271</v>
      </c>
      <c r="D15" s="66" t="s">
        <v>272</v>
      </c>
      <c r="E15" s="40"/>
      <c r="F15" s="40"/>
      <c r="G15" s="40"/>
      <c r="H15" s="40"/>
      <c r="I15" s="40"/>
      <c r="J15" s="40"/>
      <c r="K15" s="40">
        <v>6.2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>
        <f t="shared" si="0"/>
        <v>1</v>
      </c>
      <c r="BF15" s="40">
        <f t="shared" ca="1" si="1"/>
        <v>3</v>
      </c>
      <c r="BG15" s="96">
        <f t="shared" ca="1" si="2"/>
        <v>300000</v>
      </c>
    </row>
    <row r="16" spans="1:59" x14ac:dyDescent="0.25">
      <c r="A16" s="92">
        <f t="shared" si="3"/>
        <v>10</v>
      </c>
      <c r="B16" s="64">
        <v>58</v>
      </c>
      <c r="C16" s="65" t="s">
        <v>273</v>
      </c>
      <c r="D16" s="66" t="s">
        <v>274</v>
      </c>
      <c r="E16" s="40"/>
      <c r="F16" s="40"/>
      <c r="G16" s="40"/>
      <c r="H16" s="40">
        <v>6.7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>
        <f t="shared" si="0"/>
        <v>1</v>
      </c>
      <c r="BF16" s="40">
        <f t="shared" ca="1" si="1"/>
        <v>2</v>
      </c>
      <c r="BG16" s="96">
        <f t="shared" ca="1" si="2"/>
        <v>200000</v>
      </c>
    </row>
    <row r="17" spans="1:59" x14ac:dyDescent="0.25">
      <c r="A17" s="92">
        <f t="shared" si="3"/>
        <v>11</v>
      </c>
      <c r="B17" s="64">
        <v>63</v>
      </c>
      <c r="C17" s="65" t="s">
        <v>275</v>
      </c>
      <c r="D17" s="66" t="s">
        <v>276</v>
      </c>
      <c r="E17" s="40"/>
      <c r="F17" s="40"/>
      <c r="G17" s="40"/>
      <c r="H17" s="40">
        <v>5.8</v>
      </c>
      <c r="I17" s="40"/>
      <c r="J17" s="40">
        <v>5.7</v>
      </c>
      <c r="K17" s="40">
        <v>6.2</v>
      </c>
      <c r="L17" s="40"/>
      <c r="M17" s="40">
        <v>7.7</v>
      </c>
      <c r="N17" s="40">
        <v>7.6</v>
      </c>
      <c r="O17" s="40">
        <v>6.3</v>
      </c>
      <c r="P17" s="40"/>
      <c r="Q17" s="40"/>
      <c r="R17" s="40">
        <v>5.3</v>
      </c>
      <c r="S17" s="40"/>
      <c r="T17" s="40">
        <v>6.2</v>
      </c>
      <c r="U17" s="40">
        <v>7.1</v>
      </c>
      <c r="V17" s="40">
        <v>8.9</v>
      </c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>
        <f t="shared" si="0"/>
        <v>10</v>
      </c>
      <c r="BF17" s="40">
        <f t="shared" ca="1" si="1"/>
        <v>29</v>
      </c>
      <c r="BG17" s="96">
        <f t="shared" ca="1" si="2"/>
        <v>2900000</v>
      </c>
    </row>
    <row r="18" spans="1:59" s="62" customFormat="1" x14ac:dyDescent="0.25">
      <c r="A18" s="92">
        <f t="shared" si="3"/>
        <v>12</v>
      </c>
      <c r="B18" s="64">
        <v>76</v>
      </c>
      <c r="C18" s="65" t="s">
        <v>335</v>
      </c>
      <c r="D18" s="66" t="s">
        <v>240</v>
      </c>
      <c r="E18" s="61"/>
      <c r="F18" s="61"/>
      <c r="G18" s="61"/>
      <c r="H18" s="61">
        <v>5.0999999999999996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>
        <f>COUNTIF(E18:I18,"&gt;4.5")</f>
        <v>1</v>
      </c>
      <c r="BD18" s="40" t="e">
        <f>SUMIF(E18:BB18,"&gt;4.5",#REF!)</f>
        <v>#REF!</v>
      </c>
      <c r="BE18" s="40">
        <f t="shared" ref="BE18:BE23" si="4">COUNT(E18:AO18)</f>
        <v>1</v>
      </c>
      <c r="BF18" s="40">
        <f t="shared" ref="BF18:BF23" ca="1" si="5">SUMIF(E18:BD18,"&gt;=4.5",$E$5:$AZ$5)</f>
        <v>2</v>
      </c>
      <c r="BG18" s="96">
        <f t="shared" ref="BG18:BG23" ca="1" si="6">BF18*100000</f>
        <v>200000</v>
      </c>
    </row>
    <row r="19" spans="1:59" x14ac:dyDescent="0.25">
      <c r="A19" s="92">
        <f t="shared" si="3"/>
        <v>13</v>
      </c>
      <c r="B19" s="64">
        <v>84</v>
      </c>
      <c r="C19" s="65" t="s">
        <v>277</v>
      </c>
      <c r="D19" s="66" t="s">
        <v>214</v>
      </c>
      <c r="E19" s="40"/>
      <c r="F19" s="40"/>
      <c r="G19" s="40"/>
      <c r="H19" s="40"/>
      <c r="I19" s="40"/>
      <c r="J19" s="40">
        <v>6.7</v>
      </c>
      <c r="K19" s="40">
        <v>7.5</v>
      </c>
      <c r="L19" s="40"/>
      <c r="M19" s="40">
        <v>6.7</v>
      </c>
      <c r="N19" s="40">
        <v>6</v>
      </c>
      <c r="O19" s="40">
        <v>7.5</v>
      </c>
      <c r="P19" s="40"/>
      <c r="Q19" s="40"/>
      <c r="R19" s="40"/>
      <c r="S19" s="40"/>
      <c r="T19" s="40"/>
      <c r="U19" s="40"/>
      <c r="V19" s="40">
        <v>7.5</v>
      </c>
      <c r="W19" s="40"/>
      <c r="X19" s="40"/>
      <c r="Y19" s="40">
        <v>6</v>
      </c>
      <c r="Z19" s="40">
        <v>6</v>
      </c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>
        <f t="shared" si="4"/>
        <v>8</v>
      </c>
      <c r="BF19" s="40">
        <f t="shared" ca="1" si="5"/>
        <v>24</v>
      </c>
      <c r="BG19" s="96">
        <f t="shared" ca="1" si="6"/>
        <v>2400000</v>
      </c>
    </row>
    <row r="20" spans="1:59" x14ac:dyDescent="0.25">
      <c r="A20" s="92">
        <f t="shared" si="3"/>
        <v>14</v>
      </c>
      <c r="B20" s="64">
        <v>87</v>
      </c>
      <c r="C20" s="65" t="s">
        <v>278</v>
      </c>
      <c r="D20" s="66" t="s">
        <v>279</v>
      </c>
      <c r="E20" s="40"/>
      <c r="F20" s="40"/>
      <c r="G20" s="40"/>
      <c r="H20" s="40"/>
      <c r="I20" s="40"/>
      <c r="J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>
        <f t="shared" si="4"/>
        <v>0</v>
      </c>
      <c r="BF20" s="40">
        <f t="shared" ca="1" si="5"/>
        <v>0</v>
      </c>
      <c r="BG20" s="96">
        <f t="shared" ca="1" si="6"/>
        <v>0</v>
      </c>
    </row>
    <row r="21" spans="1:59" x14ac:dyDescent="0.25">
      <c r="A21" s="92">
        <f t="shared" si="3"/>
        <v>15</v>
      </c>
      <c r="B21" s="64">
        <v>101</v>
      </c>
      <c r="C21" s="65" t="s">
        <v>280</v>
      </c>
      <c r="D21" s="66" t="s">
        <v>281</v>
      </c>
      <c r="E21" s="40"/>
      <c r="F21" s="40"/>
      <c r="G21" s="40"/>
      <c r="H21" s="40">
        <v>5.3</v>
      </c>
      <c r="I21" s="40"/>
      <c r="J21" s="40">
        <v>6.3</v>
      </c>
      <c r="K21" s="40">
        <v>6.7</v>
      </c>
      <c r="L21" s="40"/>
      <c r="M21" s="40">
        <v>7.5</v>
      </c>
      <c r="N21" s="40"/>
      <c r="O21" s="40"/>
      <c r="P21" s="40"/>
      <c r="Q21" s="40"/>
      <c r="R21" s="40">
        <v>4.5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>
        <f t="shared" si="4"/>
        <v>5</v>
      </c>
      <c r="BF21" s="40">
        <f t="shared" ca="1" si="5"/>
        <v>14</v>
      </c>
      <c r="BG21" s="96">
        <f t="shared" ca="1" si="6"/>
        <v>1400000</v>
      </c>
    </row>
    <row r="22" spans="1:59" x14ac:dyDescent="0.25">
      <c r="A22" s="92">
        <f t="shared" si="3"/>
        <v>16</v>
      </c>
      <c r="B22" s="64">
        <v>104</v>
      </c>
      <c r="C22" s="65" t="s">
        <v>282</v>
      </c>
      <c r="D22" s="66" t="s">
        <v>283</v>
      </c>
      <c r="E22" s="40"/>
      <c r="F22" s="40"/>
      <c r="G22" s="40"/>
      <c r="H22" s="40">
        <v>6</v>
      </c>
      <c r="I22" s="40"/>
      <c r="J22" s="40"/>
      <c r="K22" s="40"/>
      <c r="L22" s="40"/>
      <c r="M22" s="40">
        <v>4.7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>
        <f t="shared" si="4"/>
        <v>2</v>
      </c>
      <c r="BF22" s="40">
        <f t="shared" ca="1" si="5"/>
        <v>5</v>
      </c>
      <c r="BG22" s="96">
        <f t="shared" ca="1" si="6"/>
        <v>500000</v>
      </c>
    </row>
    <row r="23" spans="1:59" x14ac:dyDescent="0.25">
      <c r="A23" s="92">
        <f t="shared" si="3"/>
        <v>17</v>
      </c>
      <c r="B23" s="64">
        <v>108</v>
      </c>
      <c r="C23" s="65" t="s">
        <v>284</v>
      </c>
      <c r="D23" s="66" t="s">
        <v>285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>
        <f t="shared" si="4"/>
        <v>0</v>
      </c>
      <c r="BF23" s="40">
        <f t="shared" ca="1" si="5"/>
        <v>0</v>
      </c>
      <c r="BG23" s="96">
        <f t="shared" ca="1" si="6"/>
        <v>0</v>
      </c>
    </row>
    <row r="24" spans="1:59" x14ac:dyDescent="0.25">
      <c r="A24" s="92">
        <f t="shared" si="3"/>
        <v>18</v>
      </c>
      <c r="B24" s="64">
        <v>110</v>
      </c>
      <c r="C24" s="65" t="s">
        <v>202</v>
      </c>
      <c r="D24" s="66" t="s">
        <v>286</v>
      </c>
      <c r="E24" s="40"/>
      <c r="F24" s="40"/>
      <c r="G24" s="40"/>
      <c r="H24" s="40">
        <v>5.8</v>
      </c>
      <c r="I24" s="40"/>
      <c r="J24" s="40">
        <v>6.7</v>
      </c>
      <c r="K24" s="40"/>
      <c r="L24" s="40"/>
      <c r="M24" s="40">
        <v>6.3</v>
      </c>
      <c r="N24" s="40"/>
      <c r="O24" s="40"/>
      <c r="P24" s="40"/>
      <c r="Q24" s="40"/>
      <c r="R24" s="40">
        <v>8.1999999999999993</v>
      </c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>
        <f t="shared" si="0"/>
        <v>4</v>
      </c>
      <c r="BF24" s="40">
        <f t="shared" ca="1" si="1"/>
        <v>11</v>
      </c>
      <c r="BG24" s="96">
        <f t="shared" ca="1" si="2"/>
        <v>1100000</v>
      </c>
    </row>
    <row r="25" spans="1:59" x14ac:dyDescent="0.25">
      <c r="A25" s="92">
        <f t="shared" si="3"/>
        <v>19</v>
      </c>
      <c r="B25" s="64">
        <v>118</v>
      </c>
      <c r="C25" s="65" t="s">
        <v>269</v>
      </c>
      <c r="D25" s="66" t="s">
        <v>224</v>
      </c>
      <c r="E25" s="40"/>
      <c r="F25" s="40"/>
      <c r="G25" s="40"/>
      <c r="H25" s="40">
        <v>7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>
        <f t="shared" si="0"/>
        <v>1</v>
      </c>
      <c r="BF25" s="40">
        <f t="shared" ca="1" si="1"/>
        <v>2</v>
      </c>
      <c r="BG25" s="96">
        <f t="shared" ca="1" si="2"/>
        <v>200000</v>
      </c>
    </row>
    <row r="26" spans="1:59" x14ac:dyDescent="0.25">
      <c r="A26" s="92">
        <f t="shared" si="3"/>
        <v>20</v>
      </c>
      <c r="B26" s="64">
        <v>120</v>
      </c>
      <c r="C26" s="65" t="s">
        <v>223</v>
      </c>
      <c r="D26" s="66" t="s">
        <v>224</v>
      </c>
      <c r="E26" s="40">
        <v>8</v>
      </c>
      <c r="F26" s="40">
        <v>8</v>
      </c>
      <c r="G26" s="40">
        <v>6</v>
      </c>
      <c r="H26" s="40">
        <v>7</v>
      </c>
      <c r="I26" s="40">
        <v>6</v>
      </c>
      <c r="J26" s="40">
        <v>8</v>
      </c>
      <c r="K26" s="40">
        <v>8</v>
      </c>
      <c r="L26" s="40">
        <v>8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>
        <f t="shared" si="0"/>
        <v>8</v>
      </c>
      <c r="BF26" s="40">
        <f t="shared" ca="1" si="1"/>
        <v>20</v>
      </c>
      <c r="BG26" s="96">
        <f t="shared" ca="1" si="2"/>
        <v>2000000</v>
      </c>
    </row>
    <row r="27" spans="1:59" x14ac:dyDescent="0.25">
      <c r="A27" s="92">
        <f t="shared" si="3"/>
        <v>21</v>
      </c>
      <c r="B27" s="64">
        <v>122</v>
      </c>
      <c r="C27" s="65" t="s">
        <v>287</v>
      </c>
      <c r="D27" s="66" t="s">
        <v>226</v>
      </c>
      <c r="E27" s="40"/>
      <c r="F27" s="40"/>
      <c r="G27" s="40"/>
      <c r="H27" s="40"/>
      <c r="I27" s="40"/>
      <c r="J27" s="40">
        <v>4.7</v>
      </c>
      <c r="K27" s="40">
        <v>6</v>
      </c>
      <c r="L27" s="40"/>
      <c r="M27" s="40">
        <v>7.5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>
        <f t="shared" si="0"/>
        <v>3</v>
      </c>
      <c r="BF27" s="40">
        <f t="shared" ca="1" si="1"/>
        <v>9</v>
      </c>
      <c r="BG27" s="96">
        <f t="shared" ca="1" si="2"/>
        <v>900000</v>
      </c>
    </row>
    <row r="28" spans="1:59" x14ac:dyDescent="0.25">
      <c r="A28" s="92">
        <f t="shared" si="3"/>
        <v>22</v>
      </c>
      <c r="B28" s="64">
        <v>124</v>
      </c>
      <c r="C28" s="65" t="s">
        <v>288</v>
      </c>
      <c r="D28" s="66" t="s">
        <v>226</v>
      </c>
      <c r="E28" s="40"/>
      <c r="F28" s="40"/>
      <c r="G28" s="40"/>
      <c r="H28" s="40">
        <v>7.1</v>
      </c>
      <c r="I28" s="40"/>
      <c r="J28" s="40"/>
      <c r="K28" s="40">
        <v>5.8</v>
      </c>
      <c r="L28" s="40">
        <v>5.9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>
        <f t="shared" si="0"/>
        <v>3</v>
      </c>
      <c r="BF28" s="40">
        <f t="shared" ca="1" si="1"/>
        <v>8</v>
      </c>
      <c r="BG28" s="96">
        <f t="shared" ca="1" si="2"/>
        <v>800000</v>
      </c>
    </row>
    <row r="29" spans="1:59" x14ac:dyDescent="0.25">
      <c r="A29" s="92">
        <f t="shared" si="3"/>
        <v>23</v>
      </c>
      <c r="B29" s="64">
        <v>126</v>
      </c>
      <c r="C29" s="65" t="s">
        <v>289</v>
      </c>
      <c r="D29" s="66" t="s">
        <v>290</v>
      </c>
      <c r="E29" s="40"/>
      <c r="F29" s="40"/>
      <c r="G29" s="40"/>
      <c r="H29" s="40">
        <v>5.5</v>
      </c>
      <c r="I29" s="40"/>
      <c r="J29" s="40"/>
      <c r="K29" s="40"/>
      <c r="L29" s="40"/>
      <c r="M29" s="40">
        <v>5.6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>
        <f t="shared" si="0"/>
        <v>2</v>
      </c>
      <c r="BF29" s="40">
        <f t="shared" ca="1" si="1"/>
        <v>5</v>
      </c>
      <c r="BG29" s="96">
        <f t="shared" ca="1" si="2"/>
        <v>500000</v>
      </c>
    </row>
    <row r="30" spans="1:59" s="69" customFormat="1" ht="14.25" x14ac:dyDescent="0.2">
      <c r="A30" s="148"/>
      <c r="B30" s="74"/>
      <c r="C30" s="74"/>
      <c r="D30" s="74"/>
      <c r="E30" s="45">
        <f t="shared" ref="E30:AO30" si="7">COUNTIF(E7:E29,"&gt;=4.5")</f>
        <v>2</v>
      </c>
      <c r="F30" s="45">
        <f t="shared" si="7"/>
        <v>2</v>
      </c>
      <c r="G30" s="45">
        <f t="shared" si="7"/>
        <v>2</v>
      </c>
      <c r="H30" s="45">
        <f>COUNTIF(H7:H29,"&gt;=4.5")</f>
        <v>17</v>
      </c>
      <c r="I30" s="45">
        <f t="shared" si="7"/>
        <v>2</v>
      </c>
      <c r="J30" s="45">
        <f t="shared" si="7"/>
        <v>11</v>
      </c>
      <c r="K30" s="45">
        <f t="shared" si="7"/>
        <v>11</v>
      </c>
      <c r="L30" s="45">
        <f t="shared" si="7"/>
        <v>4</v>
      </c>
      <c r="M30" s="45">
        <f t="shared" si="7"/>
        <v>12</v>
      </c>
      <c r="N30" s="45">
        <f t="shared" si="7"/>
        <v>3</v>
      </c>
      <c r="O30" s="45">
        <f t="shared" si="7"/>
        <v>4</v>
      </c>
      <c r="P30" s="45">
        <f t="shared" si="7"/>
        <v>0</v>
      </c>
      <c r="Q30" s="45">
        <f t="shared" si="7"/>
        <v>0</v>
      </c>
      <c r="R30" s="45">
        <f t="shared" si="7"/>
        <v>4</v>
      </c>
      <c r="S30" s="45">
        <f t="shared" si="7"/>
        <v>0</v>
      </c>
      <c r="T30" s="45">
        <f t="shared" si="7"/>
        <v>1</v>
      </c>
      <c r="U30" s="45">
        <f t="shared" si="7"/>
        <v>2</v>
      </c>
      <c r="V30" s="45">
        <f t="shared" si="7"/>
        <v>4</v>
      </c>
      <c r="W30" s="45">
        <f t="shared" si="7"/>
        <v>0</v>
      </c>
      <c r="X30" s="45">
        <f t="shared" si="7"/>
        <v>0</v>
      </c>
      <c r="Y30" s="45">
        <f t="shared" si="7"/>
        <v>1</v>
      </c>
      <c r="Z30" s="45">
        <f t="shared" si="7"/>
        <v>1</v>
      </c>
      <c r="AA30" s="45">
        <f t="shared" si="7"/>
        <v>0</v>
      </c>
      <c r="AB30" s="45">
        <f t="shared" si="7"/>
        <v>0</v>
      </c>
      <c r="AC30" s="45">
        <f t="shared" si="7"/>
        <v>0</v>
      </c>
      <c r="AD30" s="45">
        <f t="shared" si="7"/>
        <v>0</v>
      </c>
      <c r="AE30" s="45">
        <f t="shared" si="7"/>
        <v>0</v>
      </c>
      <c r="AF30" s="45">
        <f t="shared" si="7"/>
        <v>0</v>
      </c>
      <c r="AG30" s="45">
        <f t="shared" si="7"/>
        <v>0</v>
      </c>
      <c r="AH30" s="45">
        <f t="shared" si="7"/>
        <v>0</v>
      </c>
      <c r="AI30" s="45">
        <f t="shared" si="7"/>
        <v>0</v>
      </c>
      <c r="AJ30" s="45">
        <f t="shared" si="7"/>
        <v>0</v>
      </c>
      <c r="AK30" s="45">
        <f t="shared" si="7"/>
        <v>0</v>
      </c>
      <c r="AL30" s="45">
        <f t="shared" si="7"/>
        <v>0</v>
      </c>
      <c r="AM30" s="45">
        <f t="shared" si="7"/>
        <v>0</v>
      </c>
      <c r="AN30" s="45">
        <f t="shared" si="7"/>
        <v>0</v>
      </c>
      <c r="AO30" s="45">
        <f t="shared" si="7"/>
        <v>0</v>
      </c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>
        <f>SUM(BE7:BE29)</f>
        <v>83</v>
      </c>
      <c r="BF30" s="45">
        <f t="shared" ref="BF30:BG30" ca="1" si="8">SUM(BF7:BF29)</f>
        <v>226</v>
      </c>
      <c r="BG30" s="68"/>
    </row>
    <row r="32" spans="1:59" x14ac:dyDescent="0.25">
      <c r="A32" s="147" t="s">
        <v>350</v>
      </c>
    </row>
    <row r="45" spans="5:58" s="69" customFormat="1" x14ac:dyDescent="0.2"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</row>
  </sheetData>
  <mergeCells count="2">
    <mergeCell ref="B4:D4"/>
    <mergeCell ref="B5:D5"/>
  </mergeCells>
  <pageMargins left="0.23622047244094499" right="0.15748031496063" top="0.27559055118110198" bottom="0.27559055118110198" header="0.196850393700787" footer="0.19685039370078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Ketoan</vt:lpstr>
      <vt:lpstr>NNA</vt:lpstr>
      <vt:lpstr>QTKD</vt:lpstr>
      <vt:lpstr>TCDN</vt:lpstr>
      <vt:lpstr>Ketoan!Print_Area</vt:lpstr>
      <vt:lpstr>NNA!Print_Area</vt:lpstr>
      <vt:lpstr>QTKD!Print_Area</vt:lpstr>
      <vt:lpstr>TCDN!Print_Area</vt:lpstr>
      <vt:lpstr>Ketoan!Print_Titles</vt:lpstr>
      <vt:lpstr>QTKD!Print_Titles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</dc:creator>
  <cp:lastModifiedBy>Administrator</cp:lastModifiedBy>
  <cp:lastPrinted>2020-11-26T03:14:28Z</cp:lastPrinted>
  <dcterms:created xsi:type="dcterms:W3CDTF">2020-08-07T03:51:01Z</dcterms:created>
  <dcterms:modified xsi:type="dcterms:W3CDTF">2020-11-26T08:21:41Z</dcterms:modified>
</cp:coreProperties>
</file>